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firstSheet="16" activeTab="25"/>
  </bookViews>
  <sheets>
    <sheet name="කොළඹ" sheetId="1" r:id="rId1"/>
    <sheet name="ගම්පහ" sheetId="2" r:id="rId2"/>
    <sheet name="කළුතර" sheetId="3" r:id="rId3"/>
    <sheet name="ගාල්ල" sheetId="4" r:id="rId4"/>
    <sheet name="මාතර" sheetId="5" r:id="rId5"/>
    <sheet name="හම්බන්තොට" sheetId="6" r:id="rId6"/>
    <sheet name="රත්නපුර" sheetId="7" r:id="rId7"/>
    <sheet name="කෑගල්ල" sheetId="8" r:id="rId8"/>
    <sheet name="මහනුවර" sheetId="9" r:id="rId9"/>
    <sheet name="මාතලේ" sheetId="10" r:id="rId10"/>
    <sheet name="නුවරඑළිය" sheetId="11" r:id="rId11"/>
    <sheet name="කුරුණෑගල" sheetId="12" r:id="rId12"/>
    <sheet name="පුත්තලම" sheetId="13" r:id="rId13"/>
    <sheet name="බදුල්ල" sheetId="14" r:id="rId14"/>
    <sheet name="මොනරාගල" sheetId="15" r:id="rId15"/>
    <sheet name="අනුරාධපුරය" sheetId="16" r:id="rId16"/>
    <sheet name="පොලොන්නරුව" sheetId="17" r:id="rId17"/>
    <sheet name="අම්පාර" sheetId="18" r:id="rId18"/>
    <sheet name="යාපනය" sheetId="19" r:id="rId19"/>
    <sheet name="මඩකලපුව" sheetId="20" r:id="rId20"/>
    <sheet name="ත්‍රිකුණාමලය" sheetId="21" r:id="rId21"/>
    <sheet name="වව්නියා" sheetId="22" r:id="rId22"/>
    <sheet name="මුලතිව්" sheetId="23" r:id="rId23"/>
    <sheet name="මන්නාරම" sheetId="24" r:id="rId24"/>
    <sheet name="කිලිනොච්චි" sheetId="25" r:id="rId25"/>
    <sheet name="සාරාශය" sheetId="26" r:id="rId26"/>
  </sheets>
  <definedNames>
    <definedName name="_xlnm.Print_Area" localSheetId="25">'සාරාශය'!$A$1:$H$32</definedName>
  </definedNames>
  <calcPr fullCalcOnLoad="1"/>
</workbook>
</file>

<file path=xl/sharedStrings.xml><?xml version="1.0" encoding="utf-8"?>
<sst xmlns="http://schemas.openxmlformats.org/spreadsheetml/2006/main" count="2001" uniqueCount="1444">
  <si>
    <t>District : Colombo</t>
  </si>
  <si>
    <t>S. No</t>
  </si>
  <si>
    <t>DS Division</t>
  </si>
  <si>
    <t>Name of the Bank</t>
  </si>
  <si>
    <t>Colombo</t>
  </si>
  <si>
    <t xml:space="preserve">Colombo / C1 </t>
  </si>
  <si>
    <t>Colombo / C2</t>
  </si>
  <si>
    <t>Colombo / N</t>
  </si>
  <si>
    <t>Total</t>
  </si>
  <si>
    <t xml:space="preserve">Kolonnawa </t>
  </si>
  <si>
    <t xml:space="preserve">Mulleriyawa </t>
  </si>
  <si>
    <t xml:space="preserve">Gothatuwa </t>
  </si>
  <si>
    <t>Kotuwila</t>
  </si>
  <si>
    <t>Kaduwela</t>
  </si>
  <si>
    <t xml:space="preserve">Bomiriya </t>
  </si>
  <si>
    <t xml:space="preserve">Athurugiriya </t>
  </si>
  <si>
    <t xml:space="preserve">Malambe </t>
  </si>
  <si>
    <t>Battaramulla</t>
  </si>
  <si>
    <t>Homagama</t>
  </si>
  <si>
    <t xml:space="preserve">Homagama </t>
  </si>
  <si>
    <t>Polgasowita</t>
  </si>
  <si>
    <t>Meegoda</t>
  </si>
  <si>
    <t xml:space="preserve">Pitipana </t>
  </si>
  <si>
    <t xml:space="preserve">Mattegoda </t>
  </si>
  <si>
    <t>Hanwalla</t>
  </si>
  <si>
    <t xml:space="preserve">Kosgama </t>
  </si>
  <si>
    <t xml:space="preserve">Kaluaggala </t>
  </si>
  <si>
    <t xml:space="preserve">Walikanna </t>
  </si>
  <si>
    <t>Hanwella</t>
  </si>
  <si>
    <t>Awissawella</t>
  </si>
  <si>
    <t>Padukka</t>
  </si>
  <si>
    <t xml:space="preserve">Padukka </t>
  </si>
  <si>
    <t xml:space="preserve">Pitumpe </t>
  </si>
  <si>
    <t xml:space="preserve">Liyanwala </t>
  </si>
  <si>
    <t xml:space="preserve">Tummodara </t>
  </si>
  <si>
    <t>Maharagama</t>
  </si>
  <si>
    <t xml:space="preserve">Maharagama / town </t>
  </si>
  <si>
    <t xml:space="preserve">Maraharagama / N </t>
  </si>
  <si>
    <t xml:space="preserve">Kottawa </t>
  </si>
  <si>
    <t>Sri jayawardanapura</t>
  </si>
  <si>
    <t xml:space="preserve">S' Jaya.pura / N  </t>
  </si>
  <si>
    <t>S' Jaya.pura / S</t>
  </si>
  <si>
    <t>Thimbirigasyaya</t>
  </si>
  <si>
    <t>Colombo / S</t>
  </si>
  <si>
    <t>Borella</t>
  </si>
  <si>
    <t>Dehiwala</t>
  </si>
  <si>
    <t xml:space="preserve">Dehiwala </t>
  </si>
  <si>
    <t>Rathmalana</t>
  </si>
  <si>
    <t xml:space="preserve">Rathmalana </t>
  </si>
  <si>
    <t>Moratuwa</t>
  </si>
  <si>
    <t>Moratuwa / S</t>
  </si>
  <si>
    <t>Moratuwa / N</t>
  </si>
  <si>
    <t>Moratuwa / C</t>
  </si>
  <si>
    <t>Kasbawa</t>
  </si>
  <si>
    <t>Madapatha</t>
  </si>
  <si>
    <t xml:space="preserve">Boralasgamuwa </t>
  </si>
  <si>
    <t xml:space="preserve">Bokundara </t>
  </si>
  <si>
    <t xml:space="preserve">Kesbawa </t>
  </si>
  <si>
    <t>Piliyandala</t>
  </si>
  <si>
    <t>Sum</t>
  </si>
  <si>
    <t>District : Gampaha</t>
  </si>
  <si>
    <t>Negambo</t>
  </si>
  <si>
    <t xml:space="preserve">Palagathuraya </t>
  </si>
  <si>
    <t xml:space="preserve">Negambo </t>
  </si>
  <si>
    <t>Katana</t>
  </si>
  <si>
    <t xml:space="preserve">Demanhandiya </t>
  </si>
  <si>
    <t xml:space="preserve">Atgala </t>
  </si>
  <si>
    <t xml:space="preserve">Raddoluwa </t>
  </si>
  <si>
    <t xml:space="preserve">Adiambalama </t>
  </si>
  <si>
    <t xml:space="preserve">Kotugoda </t>
  </si>
  <si>
    <t xml:space="preserve">Katunayaka </t>
  </si>
  <si>
    <t>Diwulapitiya</t>
  </si>
  <si>
    <t xml:space="preserve">Yatigaha </t>
  </si>
  <si>
    <t xml:space="preserve">Badalgama </t>
  </si>
  <si>
    <t>Koongodamulla</t>
  </si>
  <si>
    <t xml:space="preserve">Katuwellegama </t>
  </si>
  <si>
    <t xml:space="preserve">Welagana </t>
  </si>
  <si>
    <t xml:space="preserve">Dunagaha </t>
  </si>
  <si>
    <t xml:space="preserve">Kotadeniyawa </t>
  </si>
  <si>
    <t xml:space="preserve">Diwulapitiya </t>
  </si>
  <si>
    <t xml:space="preserve">Walpita </t>
  </si>
  <si>
    <t>Meerigama</t>
  </si>
  <si>
    <t xml:space="preserve">Idiparape </t>
  </si>
  <si>
    <t xml:space="preserve">Kandalama </t>
  </si>
  <si>
    <t xml:space="preserve">Nungamuwa </t>
  </si>
  <si>
    <t>Baduragoda</t>
  </si>
  <si>
    <t xml:space="preserve">Wewaldeniya </t>
  </si>
  <si>
    <t xml:space="preserve">Pallewela </t>
  </si>
  <si>
    <t xml:space="preserve">Pasyala </t>
  </si>
  <si>
    <t xml:space="preserve">Katakalapitiya </t>
  </si>
  <si>
    <t xml:space="preserve">Keenadeniya </t>
  </si>
  <si>
    <t xml:space="preserve">Meerigama </t>
  </si>
  <si>
    <t>Miniwangoda</t>
  </si>
  <si>
    <t xml:space="preserve">Udugampola </t>
  </si>
  <si>
    <t xml:space="preserve">Devalapola </t>
  </si>
  <si>
    <t xml:space="preserve">Yagodamulla </t>
  </si>
  <si>
    <t xml:space="preserve">Korase </t>
  </si>
  <si>
    <t>Minuwangoda</t>
  </si>
  <si>
    <t xml:space="preserve">Horampalla  </t>
  </si>
  <si>
    <t>Naywala</t>
  </si>
  <si>
    <t xml:space="preserve">Uggalboda </t>
  </si>
  <si>
    <t xml:space="preserve">Nadagamuwa </t>
  </si>
  <si>
    <t>Waththala</t>
  </si>
  <si>
    <t xml:space="preserve">Hadhala </t>
  </si>
  <si>
    <t xml:space="preserve">Walisara </t>
  </si>
  <si>
    <t xml:space="preserve">Wattala </t>
  </si>
  <si>
    <t xml:space="preserve">Pamunugama </t>
  </si>
  <si>
    <t>Ja-ella</t>
  </si>
  <si>
    <t>Batuwatta</t>
  </si>
  <si>
    <t xml:space="preserve">Dadugamperuwa </t>
  </si>
  <si>
    <t xml:space="preserve">Kandana </t>
  </si>
  <si>
    <t xml:space="preserve">Ragama </t>
  </si>
  <si>
    <t xml:space="preserve">Ja-ela </t>
  </si>
  <si>
    <t>Gampaha</t>
  </si>
  <si>
    <t xml:space="preserve">Yakkala </t>
  </si>
  <si>
    <t xml:space="preserve">Amunugoda </t>
  </si>
  <si>
    <t>Aluthgama</t>
  </si>
  <si>
    <t xml:space="preserve">Waliwariya </t>
  </si>
  <si>
    <t>Henarathgoda</t>
  </si>
  <si>
    <t xml:space="preserve">Kirindivita </t>
  </si>
  <si>
    <t xml:space="preserve">Ganemulla </t>
  </si>
  <si>
    <t>Aththanagalla</t>
  </si>
  <si>
    <t xml:space="preserve">Ellakkala </t>
  </si>
  <si>
    <t xml:space="preserve">Bemmulla </t>
  </si>
  <si>
    <t xml:space="preserve">Urapola </t>
  </si>
  <si>
    <t xml:space="preserve">Weyangoda </t>
  </si>
  <si>
    <t xml:space="preserve">Nittambuwa </t>
  </si>
  <si>
    <t xml:space="preserve">Ranpokunugama </t>
  </si>
  <si>
    <t xml:space="preserve">Ruwanpura </t>
  </si>
  <si>
    <t xml:space="preserve">Kalotuwawa </t>
  </si>
  <si>
    <t xml:space="preserve">Weeragula </t>
  </si>
  <si>
    <t>Koolawatta</t>
  </si>
  <si>
    <t>Dompe</t>
  </si>
  <si>
    <t xml:space="preserve">Dompe </t>
  </si>
  <si>
    <t xml:space="preserve">Nadungolla </t>
  </si>
  <si>
    <t xml:space="preserve">Putupagala </t>
  </si>
  <si>
    <t>Ginihigama / N</t>
  </si>
  <si>
    <t xml:space="preserve">Malidha </t>
  </si>
  <si>
    <t xml:space="preserve">Samanabadda </t>
  </si>
  <si>
    <t xml:space="preserve">Dangalla </t>
  </si>
  <si>
    <t xml:space="preserve">Mahalloluwa </t>
  </si>
  <si>
    <t xml:space="preserve">Kirindiwela </t>
  </si>
  <si>
    <t xml:space="preserve"> Kelaniya</t>
  </si>
  <si>
    <t xml:space="preserve">Kiribathgoda </t>
  </si>
  <si>
    <t xml:space="preserve">Hunupitiya </t>
  </si>
  <si>
    <t xml:space="preserve">Kelaniya </t>
  </si>
  <si>
    <t>Mahara</t>
  </si>
  <si>
    <t>Udupila</t>
  </si>
  <si>
    <t xml:space="preserve">Henegama </t>
  </si>
  <si>
    <t xml:space="preserve">Maligatenna </t>
  </si>
  <si>
    <t xml:space="preserve">Ranmutugala </t>
  </si>
  <si>
    <t xml:space="preserve">Mahara </t>
  </si>
  <si>
    <t xml:space="preserve">Malwatuhiripitiya </t>
  </si>
  <si>
    <t xml:space="preserve">Kadawata </t>
  </si>
  <si>
    <t>Biyagama</t>
  </si>
  <si>
    <t xml:space="preserve">Delgoda </t>
  </si>
  <si>
    <t xml:space="preserve">Gonawala </t>
  </si>
  <si>
    <t xml:space="preserve">Biyagama </t>
  </si>
  <si>
    <t xml:space="preserve">Makola </t>
  </si>
  <si>
    <t>District : Kalutara</t>
  </si>
  <si>
    <t>Panadura</t>
  </si>
  <si>
    <t xml:space="preserve">Wadduwa </t>
  </si>
  <si>
    <t xml:space="preserve">Kesellwatta </t>
  </si>
  <si>
    <t xml:space="preserve">Thanthirimulla </t>
  </si>
  <si>
    <t xml:space="preserve">Modarawila </t>
  </si>
  <si>
    <t xml:space="preserve">Panadura </t>
  </si>
  <si>
    <t>Bandaragama</t>
  </si>
  <si>
    <t xml:space="preserve">Bandaragama </t>
  </si>
  <si>
    <t>Raigama</t>
  </si>
  <si>
    <t xml:space="preserve">Kidelpitiya </t>
  </si>
  <si>
    <t xml:space="preserve">Alubomulla </t>
  </si>
  <si>
    <t>Horana</t>
  </si>
  <si>
    <t>Millewa</t>
  </si>
  <si>
    <t xml:space="preserve">Gonapola </t>
  </si>
  <si>
    <t xml:space="preserve">Gurugoda </t>
  </si>
  <si>
    <t xml:space="preserve">Horana </t>
  </si>
  <si>
    <t xml:space="preserve">Pokunuwita </t>
  </si>
  <si>
    <t>Ingiriya</t>
  </si>
  <si>
    <t xml:space="preserve">Ingiriya </t>
  </si>
  <si>
    <t xml:space="preserve">Poruwadanda </t>
  </si>
  <si>
    <t xml:space="preserve">Hadapangoda </t>
  </si>
  <si>
    <t>Bulathsinhala</t>
  </si>
  <si>
    <t xml:space="preserve">Agaloya </t>
  </si>
  <si>
    <t xml:space="preserve">Gowinna </t>
  </si>
  <si>
    <t xml:space="preserve">Mahagama </t>
  </si>
  <si>
    <t xml:space="preserve">Bulathsinhala </t>
  </si>
  <si>
    <t>Madurawala</t>
  </si>
  <si>
    <t xml:space="preserve">Madurawala </t>
  </si>
  <si>
    <t xml:space="preserve">Warakagoda </t>
  </si>
  <si>
    <t>Ballapitiya</t>
  </si>
  <si>
    <t>Millaniya</t>
  </si>
  <si>
    <t xml:space="preserve">Galpatha </t>
  </si>
  <si>
    <t xml:space="preserve">Halthota </t>
  </si>
  <si>
    <t xml:space="preserve">Millaniya </t>
  </si>
  <si>
    <t>Kaluthara</t>
  </si>
  <si>
    <t xml:space="preserve">Delduwa </t>
  </si>
  <si>
    <t xml:space="preserve">Morontuduwa </t>
  </si>
  <si>
    <t>Jawatta</t>
  </si>
  <si>
    <t>Kaluthara / N</t>
  </si>
  <si>
    <t xml:space="preserve">Palathota </t>
  </si>
  <si>
    <t xml:space="preserve">Nagoda </t>
  </si>
  <si>
    <t>Beruwala</t>
  </si>
  <si>
    <t xml:space="preserve">Payagala </t>
  </si>
  <si>
    <t xml:space="preserve">Maggona </t>
  </si>
  <si>
    <t>Ambepitiya</t>
  </si>
  <si>
    <t xml:space="preserve">Beruwala </t>
  </si>
  <si>
    <t>Padagoda</t>
  </si>
  <si>
    <t>Darga Town</t>
  </si>
  <si>
    <t>Dodangoda</t>
  </si>
  <si>
    <t xml:space="preserve">Dodangoda </t>
  </si>
  <si>
    <t>Naboda</t>
  </si>
  <si>
    <t xml:space="preserve">Bombuwala </t>
  </si>
  <si>
    <t>Mathugama</t>
  </si>
  <si>
    <t>Galmaththa</t>
  </si>
  <si>
    <t xml:space="preserve">Horawala </t>
  </si>
  <si>
    <t xml:space="preserve">Yatadolawatta </t>
  </si>
  <si>
    <t xml:space="preserve">Matugama </t>
  </si>
  <si>
    <t>Agalawaththa</t>
  </si>
  <si>
    <t xml:space="preserve">Polgampola </t>
  </si>
  <si>
    <t>Yatiyana</t>
  </si>
  <si>
    <t xml:space="preserve">Agalawatta </t>
  </si>
  <si>
    <t>Palindanuwara</t>
  </si>
  <si>
    <t>Pelanda</t>
  </si>
  <si>
    <t xml:space="preserve">Morapitiya </t>
  </si>
  <si>
    <t xml:space="preserve">Baduraliya </t>
  </si>
  <si>
    <t>Walallawita</t>
  </si>
  <si>
    <t>Iththapana</t>
  </si>
  <si>
    <t xml:space="preserve">Meegahathanna </t>
  </si>
  <si>
    <t>Pelawaththa</t>
  </si>
  <si>
    <t>District : Galle</t>
  </si>
  <si>
    <t>Bentota</t>
  </si>
  <si>
    <t xml:space="preserve">Rantotuvila </t>
  </si>
  <si>
    <t xml:space="preserve">Miriswatta </t>
  </si>
  <si>
    <t xml:space="preserve">Kaikawala </t>
  </si>
  <si>
    <t xml:space="preserve">Bentota </t>
  </si>
  <si>
    <t>Balapitiya</t>
  </si>
  <si>
    <t xml:space="preserve">Wathugedara </t>
  </si>
  <si>
    <t xml:space="preserve">Ahungalla </t>
  </si>
  <si>
    <t xml:space="preserve">Balapitiya </t>
  </si>
  <si>
    <t xml:space="preserve">Kosgoda </t>
  </si>
  <si>
    <t>Karandeniya</t>
  </si>
  <si>
    <t xml:space="preserve">Karandeniya </t>
  </si>
  <si>
    <t xml:space="preserve">Mahaedanda </t>
  </si>
  <si>
    <t xml:space="preserve">Uragasmanhandiya </t>
  </si>
  <si>
    <t>Elpitiya</t>
  </si>
  <si>
    <t>Amugoda</t>
  </si>
  <si>
    <t xml:space="preserve">Pinikahana </t>
  </si>
  <si>
    <t xml:space="preserve">Elpitiya </t>
  </si>
  <si>
    <t xml:space="preserve">Ganegoda </t>
  </si>
  <si>
    <t>Niyagama</t>
  </si>
  <si>
    <t xml:space="preserve">Pitigala </t>
  </si>
  <si>
    <t xml:space="preserve">Niyagama </t>
  </si>
  <si>
    <t xml:space="preserve">Maththaka </t>
  </si>
  <si>
    <t>Thawalama</t>
  </si>
  <si>
    <t xml:space="preserve">Opatha </t>
  </si>
  <si>
    <t xml:space="preserve">Tawalama </t>
  </si>
  <si>
    <t xml:space="preserve">Hiniduma </t>
  </si>
  <si>
    <t>Neluwa</t>
  </si>
  <si>
    <t xml:space="preserve">Neluwa </t>
  </si>
  <si>
    <t xml:space="preserve">Batuwangala </t>
  </si>
  <si>
    <t xml:space="preserve">Dellawa </t>
  </si>
  <si>
    <t>Nagoda</t>
  </si>
  <si>
    <t xml:space="preserve">Mapalagama </t>
  </si>
  <si>
    <t xml:space="preserve">Yatalamaththa </t>
  </si>
  <si>
    <t xml:space="preserve">Udugama </t>
  </si>
  <si>
    <t>Baddegama</t>
  </si>
  <si>
    <t xml:space="preserve">Wanduramba </t>
  </si>
  <si>
    <t xml:space="preserve">Ginimallagaha </t>
  </si>
  <si>
    <t xml:space="preserve">Allakanda </t>
  </si>
  <si>
    <t xml:space="preserve">Adurathwila </t>
  </si>
  <si>
    <t>Waliwitiya- Diwithura</t>
  </si>
  <si>
    <t xml:space="preserve">Walivitiya </t>
  </si>
  <si>
    <t xml:space="preserve">Athkandura </t>
  </si>
  <si>
    <t>Ambalangoda</t>
  </si>
  <si>
    <t xml:space="preserve">Mitiyagoda </t>
  </si>
  <si>
    <t xml:space="preserve">Batapola </t>
  </si>
  <si>
    <t xml:space="preserve">Ambalangoda </t>
  </si>
  <si>
    <t>Gonapinuwala</t>
  </si>
  <si>
    <t xml:space="preserve">Arachchikanda </t>
  </si>
  <si>
    <t>Hikkaduwa</t>
  </si>
  <si>
    <t xml:space="preserve">Pinkanda </t>
  </si>
  <si>
    <t xml:space="preserve">Rathgama </t>
  </si>
  <si>
    <t xml:space="preserve">Narigama </t>
  </si>
  <si>
    <t xml:space="preserve">Urawatta </t>
  </si>
  <si>
    <t xml:space="preserve">Boossa </t>
  </si>
  <si>
    <t xml:space="preserve">Godagama </t>
  </si>
  <si>
    <t xml:space="preserve">Hikkaduwa </t>
  </si>
  <si>
    <t>Galle</t>
  </si>
  <si>
    <t xml:space="preserve">Pettigalawaththa </t>
  </si>
  <si>
    <t xml:space="preserve">Dangedera </t>
  </si>
  <si>
    <t xml:space="preserve">Walawwaththaa </t>
  </si>
  <si>
    <t>Dadalla</t>
  </si>
  <si>
    <t>Labuduwa</t>
  </si>
  <si>
    <t xml:space="preserve">Poddala </t>
  </si>
  <si>
    <t xml:space="preserve">Hapugala  </t>
  </si>
  <si>
    <t xml:space="preserve">Labuduwa  </t>
  </si>
  <si>
    <t>Akmeemana</t>
  </si>
  <si>
    <t xml:space="preserve">Hiyare </t>
  </si>
  <si>
    <t xml:space="preserve">Mataramba </t>
  </si>
  <si>
    <t xml:space="preserve">Pilana </t>
  </si>
  <si>
    <t>Walahanduwa</t>
  </si>
  <si>
    <t>Yakkalamulla</t>
  </si>
  <si>
    <t xml:space="preserve">Thellabura </t>
  </si>
  <si>
    <t xml:space="preserve">Polpagoda </t>
  </si>
  <si>
    <t xml:space="preserve">Magedara </t>
  </si>
  <si>
    <t>Imaduwa</t>
  </si>
  <si>
    <t xml:space="preserve">Imaduwa </t>
  </si>
  <si>
    <t xml:space="preserve">Ayojanagama </t>
  </si>
  <si>
    <t xml:space="preserve">Hawpe </t>
  </si>
  <si>
    <t>Habaraduwa</t>
  </si>
  <si>
    <t xml:space="preserve">Walletota </t>
  </si>
  <si>
    <t xml:space="preserve">Koggala </t>
  </si>
  <si>
    <t xml:space="preserve">Ahangama </t>
  </si>
  <si>
    <t xml:space="preserve">Unawatuna </t>
  </si>
  <si>
    <t>District : Matara</t>
  </si>
  <si>
    <t>Pitabaddra</t>
  </si>
  <si>
    <t>Pitabaddara</t>
  </si>
  <si>
    <t xml:space="preserve">Alapaladeniya </t>
  </si>
  <si>
    <t xml:space="preserve">Weliva </t>
  </si>
  <si>
    <t>kotapola</t>
  </si>
  <si>
    <t xml:space="preserve">Deniyaya </t>
  </si>
  <si>
    <t xml:space="preserve">Kotapola </t>
  </si>
  <si>
    <t>Pallegama</t>
  </si>
  <si>
    <t>Pasgoda</t>
  </si>
  <si>
    <t xml:space="preserve">Beralapanatara  </t>
  </si>
  <si>
    <t xml:space="preserve">Urubokka </t>
  </si>
  <si>
    <t xml:space="preserve">Pasgoda </t>
  </si>
  <si>
    <t>Mulatiyana</t>
  </si>
  <si>
    <t xml:space="preserve">Mulatiyana </t>
  </si>
  <si>
    <t xml:space="preserve">Ransegoda </t>
  </si>
  <si>
    <t>Deyyandara</t>
  </si>
  <si>
    <t xml:space="preserve">Radawela </t>
  </si>
  <si>
    <t>Athuraliya</t>
  </si>
  <si>
    <t xml:space="preserve">Wilpita </t>
  </si>
  <si>
    <t xml:space="preserve">Porathota </t>
  </si>
  <si>
    <t>Akurassa</t>
  </si>
  <si>
    <t xml:space="preserve">Akuressa </t>
  </si>
  <si>
    <t xml:space="preserve">Katanwila </t>
  </si>
  <si>
    <t xml:space="preserve">Poramba </t>
  </si>
  <si>
    <t>Welipitiya</t>
  </si>
  <si>
    <t xml:space="preserve">Borala </t>
  </si>
  <si>
    <t xml:space="preserve">Jayawikramapura </t>
  </si>
  <si>
    <t xml:space="preserve">Kananke </t>
  </si>
  <si>
    <t>Malimbada</t>
  </si>
  <si>
    <t xml:space="preserve">Thelijjawila </t>
  </si>
  <si>
    <t xml:space="preserve">Malimbada </t>
  </si>
  <si>
    <t>Kamburupitiya</t>
  </si>
  <si>
    <t xml:space="preserve">Narandeniya </t>
  </si>
  <si>
    <t xml:space="preserve">Karagoda-Uyangoda </t>
  </si>
  <si>
    <t xml:space="preserve">Kaburupitiya </t>
  </si>
  <si>
    <t>Hakmana</t>
  </si>
  <si>
    <t xml:space="preserve">Beruwewela  </t>
  </si>
  <si>
    <t xml:space="preserve">Gammedapitiya  </t>
  </si>
  <si>
    <t xml:space="preserve">Denagama  </t>
  </si>
  <si>
    <t>Kirinda</t>
  </si>
  <si>
    <t xml:space="preserve">Hettiyawala </t>
  </si>
  <si>
    <t xml:space="preserve">Kirinde </t>
  </si>
  <si>
    <t>Thihagoda</t>
  </si>
  <si>
    <t xml:space="preserve">Thihagoda </t>
  </si>
  <si>
    <t xml:space="preserve">Yatiyana </t>
  </si>
  <si>
    <t xml:space="preserve">Nadugala </t>
  </si>
  <si>
    <t>Weligama</t>
  </si>
  <si>
    <t xml:space="preserve">Kaburugamuwa </t>
  </si>
  <si>
    <t xml:space="preserve">Pollwatumodara </t>
  </si>
  <si>
    <t xml:space="preserve">Midigama </t>
  </si>
  <si>
    <t>Waligama</t>
  </si>
  <si>
    <t>Mathara</t>
  </si>
  <si>
    <t xml:space="preserve">Makawita </t>
  </si>
  <si>
    <t xml:space="preserve">Walgama </t>
  </si>
  <si>
    <t>Matara</t>
  </si>
  <si>
    <t xml:space="preserve">Kekanadura </t>
  </si>
  <si>
    <t>Devinuwara</t>
  </si>
  <si>
    <t>Dewinuwara</t>
  </si>
  <si>
    <t xml:space="preserve">Tallalla </t>
  </si>
  <si>
    <t xml:space="preserve">Aparekka </t>
  </si>
  <si>
    <t>Dikwalla</t>
  </si>
  <si>
    <t>Waurukannala / S</t>
  </si>
  <si>
    <t xml:space="preserve">Polgahamulla </t>
  </si>
  <si>
    <t xml:space="preserve">Urugamuwa </t>
  </si>
  <si>
    <t xml:space="preserve">Dandeniya </t>
  </si>
  <si>
    <t>District : Hambantota</t>
  </si>
  <si>
    <t>Sooriyawewa</t>
  </si>
  <si>
    <t xml:space="preserve">Sooriyawewa </t>
  </si>
  <si>
    <t xml:space="preserve">Wiharagala </t>
  </si>
  <si>
    <t>Lunugamwehera</t>
  </si>
  <si>
    <t>Dewuramwehera</t>
  </si>
  <si>
    <t xml:space="preserve">Weerawila </t>
  </si>
  <si>
    <t>Beralihela</t>
  </si>
  <si>
    <t>Thissamaharamaya</t>
  </si>
  <si>
    <t xml:space="preserve">Akurugoda </t>
  </si>
  <si>
    <t>Uduwila</t>
  </si>
  <si>
    <t xml:space="preserve">Pannagamuwa </t>
  </si>
  <si>
    <t>Hambanthota</t>
  </si>
  <si>
    <t>Mirijjawila</t>
  </si>
  <si>
    <t xml:space="preserve">Pallemalala </t>
  </si>
  <si>
    <t>Ambalanthota</t>
  </si>
  <si>
    <t xml:space="preserve">Nonagama </t>
  </si>
  <si>
    <t>Mamadala</t>
  </si>
  <si>
    <t xml:space="preserve">Bolana </t>
  </si>
  <si>
    <t>Hungama</t>
  </si>
  <si>
    <t>Angunukolapelessa</t>
  </si>
  <si>
    <t xml:space="preserve">Angunukolapelessa </t>
  </si>
  <si>
    <t>Hakuruwela</t>
  </si>
  <si>
    <t>Udayala</t>
  </si>
  <si>
    <t xml:space="preserve">Thalawa </t>
  </si>
  <si>
    <t>Weerakatiya</t>
  </si>
  <si>
    <t xml:space="preserve">Weeraketiya </t>
  </si>
  <si>
    <t>Keppetiyawa</t>
  </si>
  <si>
    <t xml:space="preserve">Julampitiya </t>
  </si>
  <si>
    <t xml:space="preserve">Madamulana </t>
  </si>
  <si>
    <t xml:space="preserve">Gonadeniya </t>
  </si>
  <si>
    <t>Walasmulla</t>
  </si>
  <si>
    <t>Horewela</t>
  </si>
  <si>
    <t xml:space="preserve">Warapitiya </t>
  </si>
  <si>
    <t>Katuwana</t>
  </si>
  <si>
    <t xml:space="preserve">Katuwana </t>
  </si>
  <si>
    <t xml:space="preserve">Madakanda </t>
  </si>
  <si>
    <t>Middeniya</t>
  </si>
  <si>
    <t xml:space="preserve">Walipitiya </t>
  </si>
  <si>
    <t>Okewela</t>
  </si>
  <si>
    <t xml:space="preserve">Kanumuldeniya </t>
  </si>
  <si>
    <t>Beliatta</t>
  </si>
  <si>
    <t xml:space="preserve">Beligalla </t>
  </si>
  <si>
    <t>Nihiluwa</t>
  </si>
  <si>
    <t xml:space="preserve">Gatamanna </t>
  </si>
  <si>
    <t xml:space="preserve">Beliaththa </t>
  </si>
  <si>
    <t xml:space="preserve">Galagama </t>
  </si>
  <si>
    <t>Tangalle</t>
  </si>
  <si>
    <t xml:space="preserve">Tangalle </t>
  </si>
  <si>
    <t xml:space="preserve">Netolpitiya </t>
  </si>
  <si>
    <t>Nakulugamuwa</t>
  </si>
  <si>
    <t>Ranna</t>
  </si>
  <si>
    <t>Witharandeniya</t>
  </si>
  <si>
    <t>District : Rathnapura</t>
  </si>
  <si>
    <t>Ehiliyagoda</t>
  </si>
  <si>
    <t xml:space="preserve">Ehaliyagoda </t>
  </si>
  <si>
    <t>Karandana</t>
  </si>
  <si>
    <t>Gatahaththa</t>
  </si>
  <si>
    <t>Kuruwita</t>
  </si>
  <si>
    <t xml:space="preserve">Kuruvita </t>
  </si>
  <si>
    <t xml:space="preserve">Delgamuwa </t>
  </si>
  <si>
    <t xml:space="preserve">Namaldeniya </t>
  </si>
  <si>
    <t>Kiriella</t>
  </si>
  <si>
    <t xml:space="preserve">Kiriella </t>
  </si>
  <si>
    <t>Ellawala</t>
  </si>
  <si>
    <t>Ratnapura</t>
  </si>
  <si>
    <t xml:space="preserve">Bambarabotuwa </t>
  </si>
  <si>
    <t xml:space="preserve">Weralupa </t>
  </si>
  <si>
    <t>Sri Palabaddala</t>
  </si>
  <si>
    <t xml:space="preserve">Godigamuwa </t>
  </si>
  <si>
    <t>Imbulpe</t>
  </si>
  <si>
    <t xml:space="preserve">Rathmalawinna </t>
  </si>
  <si>
    <t xml:space="preserve">Morahela </t>
  </si>
  <si>
    <t>Pambahinna</t>
  </si>
  <si>
    <t>Pallewela</t>
  </si>
  <si>
    <t>Balangoda</t>
  </si>
  <si>
    <t xml:space="preserve">Balangoda </t>
  </si>
  <si>
    <t>Depalamulla</t>
  </si>
  <si>
    <t>Bulathgama</t>
  </si>
  <si>
    <t>Kalthota</t>
  </si>
  <si>
    <t>Openayake</t>
  </si>
  <si>
    <t xml:space="preserve">Udawela </t>
  </si>
  <si>
    <t>Opanayake</t>
  </si>
  <si>
    <t>Peimadulla</t>
  </si>
  <si>
    <t xml:space="preserve">Palmadulla </t>
  </si>
  <si>
    <t xml:space="preserve">Panawenna </t>
  </si>
  <si>
    <t>Lellopitiya</t>
  </si>
  <si>
    <t>Elapatha</t>
  </si>
  <si>
    <t xml:space="preserve">Elapatha </t>
  </si>
  <si>
    <t>Raddalla</t>
  </si>
  <si>
    <t>Ayagama</t>
  </si>
  <si>
    <t xml:space="preserve">Ayagama </t>
  </si>
  <si>
    <t xml:space="preserve">Galathura </t>
  </si>
  <si>
    <t>Kalawana</t>
  </si>
  <si>
    <t xml:space="preserve">Pothupitiya </t>
  </si>
  <si>
    <t xml:space="preserve">Kalawana </t>
  </si>
  <si>
    <t>Niwithigala</t>
  </si>
  <si>
    <t xml:space="preserve">Doloswala </t>
  </si>
  <si>
    <t>Karavita</t>
  </si>
  <si>
    <t>Kahawatta</t>
  </si>
  <si>
    <t>Andana</t>
  </si>
  <si>
    <t xml:space="preserve">Kahawatta   </t>
  </si>
  <si>
    <t>Godakawela</t>
  </si>
  <si>
    <t xml:space="preserve">Rakwana </t>
  </si>
  <si>
    <t xml:space="preserve">Madampe </t>
  </si>
  <si>
    <t xml:space="preserve">Godakawela </t>
  </si>
  <si>
    <t>Weligepola</t>
  </si>
  <si>
    <t xml:space="preserve">Weligepola </t>
  </si>
  <si>
    <t>Pussathota</t>
  </si>
  <si>
    <t>Embilipitiya</t>
  </si>
  <si>
    <t xml:space="preserve">Tunkama </t>
  </si>
  <si>
    <t xml:space="preserve">Yodagama </t>
  </si>
  <si>
    <t xml:space="preserve">Panamura </t>
  </si>
  <si>
    <t>Walawa</t>
  </si>
  <si>
    <t>Kolonna</t>
  </si>
  <si>
    <t xml:space="preserve">Kolonna   </t>
  </si>
  <si>
    <t xml:space="preserve">Kella </t>
  </si>
  <si>
    <t>District : Kegalle</t>
  </si>
  <si>
    <t>Rambukkana</t>
  </si>
  <si>
    <t xml:space="preserve">Kadigamuwa </t>
  </si>
  <si>
    <t xml:space="preserve">Rambukkana </t>
  </si>
  <si>
    <t xml:space="preserve">Pinnawala </t>
  </si>
  <si>
    <t xml:space="preserve">Wahawa </t>
  </si>
  <si>
    <t>Daliwala</t>
  </si>
  <si>
    <t xml:space="preserve">Hiriwadunna </t>
  </si>
  <si>
    <t>Mawanella</t>
  </si>
  <si>
    <t xml:space="preserve">Mawanella </t>
  </si>
  <si>
    <t xml:space="preserve">Randiwala </t>
  </si>
  <si>
    <t xml:space="preserve">Ganethanna </t>
  </si>
  <si>
    <t xml:space="preserve">Baminiwatta </t>
  </si>
  <si>
    <t xml:space="preserve">Hemmathagama </t>
  </si>
  <si>
    <t>Aranayake</t>
  </si>
  <si>
    <t xml:space="preserve">Aranayaka </t>
  </si>
  <si>
    <t xml:space="preserve">Hathgammpala </t>
  </si>
  <si>
    <t xml:space="preserve">Hakurugammana </t>
  </si>
  <si>
    <t>Uduwela</t>
  </si>
  <si>
    <t xml:space="preserve">Ussapitiya </t>
  </si>
  <si>
    <t>Kegalle</t>
  </si>
  <si>
    <t xml:space="preserve">Kagalle </t>
  </si>
  <si>
    <t xml:space="preserve">Meepitiya </t>
  </si>
  <si>
    <t xml:space="preserve">Minuwangamuwa </t>
  </si>
  <si>
    <t>Wathura</t>
  </si>
  <si>
    <t xml:space="preserve">Mabopitiya </t>
  </si>
  <si>
    <t>Galigamuwa</t>
  </si>
  <si>
    <t xml:space="preserve">Galigamuwa </t>
  </si>
  <si>
    <t>Devalegama</t>
  </si>
  <si>
    <t xml:space="preserve">Pitagaldeniya </t>
  </si>
  <si>
    <t>Warakapola</t>
  </si>
  <si>
    <t xml:space="preserve">Warakapola </t>
  </si>
  <si>
    <t xml:space="preserve">Dadigama </t>
  </si>
  <si>
    <t xml:space="preserve">Algama </t>
  </si>
  <si>
    <t xml:space="preserve">Dorawaka </t>
  </si>
  <si>
    <t>Waddeniya</t>
  </si>
  <si>
    <t xml:space="preserve">Weragala </t>
  </si>
  <si>
    <t>Ruwanwella</t>
  </si>
  <si>
    <t xml:space="preserve">Amitirigala </t>
  </si>
  <si>
    <t>Karawanella</t>
  </si>
  <si>
    <t xml:space="preserve">Galapitamada </t>
  </si>
  <si>
    <t>Bulathkohupitiya</t>
  </si>
  <si>
    <t xml:space="preserve">Gatiyamulla </t>
  </si>
  <si>
    <t>Kandawa</t>
  </si>
  <si>
    <t xml:space="preserve">Bulathkohupitiya </t>
  </si>
  <si>
    <t>Yatiyanthota</t>
  </si>
  <si>
    <t xml:space="preserve">Yatiyantota </t>
  </si>
  <si>
    <t xml:space="preserve">Kitulgala </t>
  </si>
  <si>
    <t>Dehiovita</t>
  </si>
  <si>
    <t xml:space="preserve">Panawala </t>
  </si>
  <si>
    <t xml:space="preserve">Atalugampura </t>
  </si>
  <si>
    <t xml:space="preserve">Bomaluwa </t>
  </si>
  <si>
    <t xml:space="preserve">Deraniyagala </t>
  </si>
  <si>
    <t>Maliboda</t>
  </si>
  <si>
    <t>District : Kandy</t>
  </si>
  <si>
    <t>Hatharaliyadde</t>
  </si>
  <si>
    <t xml:space="preserve">Aludeniya </t>
  </si>
  <si>
    <t xml:space="preserve">Sangarajapura </t>
  </si>
  <si>
    <t xml:space="preserve">Rangamuwa </t>
  </si>
  <si>
    <t xml:space="preserve">Hatharaliyadda </t>
  </si>
  <si>
    <t>Galagedara</t>
  </si>
  <si>
    <t xml:space="preserve">Weththawa </t>
  </si>
  <si>
    <t xml:space="preserve">Niyangoda </t>
  </si>
  <si>
    <t>Madawala / S</t>
  </si>
  <si>
    <t xml:space="preserve">Galagedara </t>
  </si>
  <si>
    <t xml:space="preserve">Uduwa </t>
  </si>
  <si>
    <t>Pujapitiya</t>
  </si>
  <si>
    <t xml:space="preserve">Pujapitiya </t>
  </si>
  <si>
    <t xml:space="preserve">Mullegame </t>
  </si>
  <si>
    <t xml:space="preserve">Dolaphilla </t>
  </si>
  <si>
    <t xml:space="preserve">Bokkaweala </t>
  </si>
  <si>
    <t xml:space="preserve">Ankumbura </t>
  </si>
  <si>
    <t>Akurana</t>
  </si>
  <si>
    <t xml:space="preserve">Dunuwila </t>
  </si>
  <si>
    <t xml:space="preserve">Alawathugoda </t>
  </si>
  <si>
    <t xml:space="preserve">Dodangolla </t>
  </si>
  <si>
    <t>Pathadumbara</t>
  </si>
  <si>
    <t xml:space="preserve">Dumbara </t>
  </si>
  <si>
    <t>Wattegama</t>
  </si>
  <si>
    <t xml:space="preserve">Polgolla </t>
  </si>
  <si>
    <t>Talavinna</t>
  </si>
  <si>
    <t>Panwila</t>
  </si>
  <si>
    <t>Panvila</t>
  </si>
  <si>
    <t>Ududumbara</t>
  </si>
  <si>
    <t xml:space="preserve">Kalunthanna </t>
  </si>
  <si>
    <t xml:space="preserve">Kalugala </t>
  </si>
  <si>
    <t xml:space="preserve">Ududumbara </t>
  </si>
  <si>
    <t>Meemure</t>
  </si>
  <si>
    <t xml:space="preserve">Hunnasgiriya </t>
  </si>
  <si>
    <t>Minipe</t>
  </si>
  <si>
    <t xml:space="preserve">Kolongoda </t>
  </si>
  <si>
    <t xml:space="preserve">Hasalaka </t>
  </si>
  <si>
    <t xml:space="preserve">Ulpathagama </t>
  </si>
  <si>
    <t xml:space="preserve">Morayaya </t>
  </si>
  <si>
    <t>Madadumbara</t>
  </si>
  <si>
    <t xml:space="preserve">Theldeniya </t>
  </si>
  <si>
    <t xml:space="preserve">Putuhapuwa </t>
  </si>
  <si>
    <t xml:space="preserve">Udispattuwa </t>
  </si>
  <si>
    <t>Rangala</t>
  </si>
  <si>
    <t xml:space="preserve">Senarathwela </t>
  </si>
  <si>
    <t xml:space="preserve">Ambala </t>
  </si>
  <si>
    <t xml:space="preserve">Madamahanuwara </t>
  </si>
  <si>
    <t>Manikhinna</t>
  </si>
  <si>
    <t xml:space="preserve">Kengalla </t>
  </si>
  <si>
    <t xml:space="preserve">Digana </t>
  </si>
  <si>
    <t xml:space="preserve">Wawinna </t>
  </si>
  <si>
    <t xml:space="preserve">Mahawatta </t>
  </si>
  <si>
    <t xml:space="preserve">Amunugama </t>
  </si>
  <si>
    <t xml:space="preserve">Manikhinna </t>
  </si>
  <si>
    <t>Mahanuwara</t>
  </si>
  <si>
    <t xml:space="preserve">Getambe </t>
  </si>
  <si>
    <t xml:space="preserve">Gurudeniya </t>
  </si>
  <si>
    <t>Kandy</t>
  </si>
  <si>
    <t xml:space="preserve">Mapanwatura </t>
  </si>
  <si>
    <t xml:space="preserve">Mulgampala </t>
  </si>
  <si>
    <t>Harispaththuwa</t>
  </si>
  <si>
    <t xml:space="preserve">Senarathgama </t>
  </si>
  <si>
    <t xml:space="preserve">Nugawela </t>
  </si>
  <si>
    <t xml:space="preserve">Waratenna </t>
  </si>
  <si>
    <t xml:space="preserve">Uduwawala </t>
  </si>
  <si>
    <t xml:space="preserve">Barigama </t>
  </si>
  <si>
    <t xml:space="preserve">Medawala </t>
  </si>
  <si>
    <t>Yatinuwara</t>
  </si>
  <si>
    <t>Sooriyagoda</t>
  </si>
  <si>
    <t>Giragama</t>
  </si>
  <si>
    <t xml:space="preserve">Gannoruwa </t>
  </si>
  <si>
    <t xml:space="preserve">Pottapitiya </t>
  </si>
  <si>
    <t xml:space="preserve">Danture </t>
  </si>
  <si>
    <t xml:space="preserve">Amunupura </t>
  </si>
  <si>
    <t xml:space="preserve">Pilimatalawa </t>
  </si>
  <si>
    <t>Udunuwara</t>
  </si>
  <si>
    <t xml:space="preserve">Babaradeniya </t>
  </si>
  <si>
    <t xml:space="preserve">Gadaladeniya </t>
  </si>
  <si>
    <t xml:space="preserve">Hapana </t>
  </si>
  <si>
    <t xml:space="preserve">Ganhatha </t>
  </si>
  <si>
    <t>Nikahatiya</t>
  </si>
  <si>
    <t xml:space="preserve">Gelioya </t>
  </si>
  <si>
    <t>Waligalla</t>
  </si>
  <si>
    <t xml:space="preserve">Dawulagala </t>
  </si>
  <si>
    <t xml:space="preserve">Ibulldeniya </t>
  </si>
  <si>
    <t>Doluwa</t>
  </si>
  <si>
    <t xml:space="preserve">Panwilatenna </t>
  </si>
  <si>
    <t xml:space="preserve">Nillamba </t>
  </si>
  <si>
    <t xml:space="preserve">Naranwita </t>
  </si>
  <si>
    <t xml:space="preserve">Doluwa </t>
  </si>
  <si>
    <t>Pathahewahata</t>
  </si>
  <si>
    <t xml:space="preserve">Mailapitiya </t>
  </si>
  <si>
    <t xml:space="preserve">Thalathuoya </t>
  </si>
  <si>
    <t xml:space="preserve">Bolape </t>
  </si>
  <si>
    <t xml:space="preserve">Marassana </t>
  </si>
  <si>
    <t xml:space="preserve">Wehigaldeniya </t>
  </si>
  <si>
    <t>Deltota</t>
  </si>
  <si>
    <t xml:space="preserve">Deltota (Watu) </t>
  </si>
  <si>
    <t xml:space="preserve">Nawaneliya </t>
  </si>
  <si>
    <t xml:space="preserve">Galaha </t>
  </si>
  <si>
    <t>Gampala</t>
  </si>
  <si>
    <t xml:space="preserve">Galgediyawa  </t>
  </si>
  <si>
    <t>Delpitiya</t>
  </si>
  <si>
    <t xml:space="preserve">Gampola </t>
  </si>
  <si>
    <t>Gangaihalakorale</t>
  </si>
  <si>
    <t xml:space="preserve">Malwattegama </t>
  </si>
  <si>
    <t xml:space="preserve">Rakshawa </t>
  </si>
  <si>
    <t xml:space="preserve">Ethgala </t>
  </si>
  <si>
    <t>Nawalapitiya</t>
  </si>
  <si>
    <t xml:space="preserve">Bawwagama </t>
  </si>
  <si>
    <t>Walapitiya</t>
  </si>
  <si>
    <t>District : Matale</t>
  </si>
  <si>
    <t>Galewela</t>
  </si>
  <si>
    <t xml:space="preserve">Wahakotte </t>
  </si>
  <si>
    <t xml:space="preserve">Neelagama </t>
  </si>
  <si>
    <t xml:space="preserve">Bulanawewa </t>
  </si>
  <si>
    <t xml:space="preserve">Galewela </t>
  </si>
  <si>
    <t>Dambulla</t>
  </si>
  <si>
    <t xml:space="preserve">Dambulla </t>
  </si>
  <si>
    <t xml:space="preserve">Sigiriya </t>
  </si>
  <si>
    <t xml:space="preserve">Pannampitiya </t>
  </si>
  <si>
    <t>Naula</t>
  </si>
  <si>
    <t xml:space="preserve">Naula </t>
  </si>
  <si>
    <t xml:space="preserve">Nalanda </t>
  </si>
  <si>
    <t xml:space="preserve">Koongahawela </t>
  </si>
  <si>
    <t xml:space="preserve">Ambana </t>
  </si>
  <si>
    <t>Pallepola</t>
  </si>
  <si>
    <t xml:space="preserve">Aluthgama </t>
  </si>
  <si>
    <t xml:space="preserve">Millawana </t>
  </si>
  <si>
    <t xml:space="preserve">Pallepola </t>
  </si>
  <si>
    <t>Yatawaththa</t>
  </si>
  <si>
    <t xml:space="preserve">Mahawela </t>
  </si>
  <si>
    <t xml:space="preserve">Salagama </t>
  </si>
  <si>
    <t xml:space="preserve">Walawela </t>
  </si>
  <si>
    <t xml:space="preserve">Ambanpola </t>
  </si>
  <si>
    <t>Mathale</t>
  </si>
  <si>
    <t>Birindiwela</t>
  </si>
  <si>
    <t xml:space="preserve">Madawala </t>
  </si>
  <si>
    <t xml:space="preserve">Pandivita </t>
  </si>
  <si>
    <t xml:space="preserve">Palapathwela </t>
  </si>
  <si>
    <t>Abangangakorale</t>
  </si>
  <si>
    <t xml:space="preserve">Gurubabila </t>
  </si>
  <si>
    <t xml:space="preserve">Pussalla </t>
  </si>
  <si>
    <t>Laggala</t>
  </si>
  <si>
    <t xml:space="preserve">Kaluganga </t>
  </si>
  <si>
    <t xml:space="preserve">Udasiya </t>
  </si>
  <si>
    <t xml:space="preserve">Pallesiya </t>
  </si>
  <si>
    <t>Wilgamuwa</t>
  </si>
  <si>
    <t xml:space="preserve">Maraka </t>
  </si>
  <si>
    <t xml:space="preserve">Nugagolla </t>
  </si>
  <si>
    <t xml:space="preserve">Hadhungamuwa </t>
  </si>
  <si>
    <t>Raththota</t>
  </si>
  <si>
    <t xml:space="preserve">Bandarapola </t>
  </si>
  <si>
    <t xml:space="preserve">Veralugasthanna </t>
  </si>
  <si>
    <t xml:space="preserve">Kuruwawa </t>
  </si>
  <si>
    <t xml:space="preserve">Palleweragama </t>
  </si>
  <si>
    <t>Ukuwela</t>
  </si>
  <si>
    <t xml:space="preserve">Ukuwela </t>
  </si>
  <si>
    <t xml:space="preserve">Alwala </t>
  </si>
  <si>
    <t xml:space="preserve">Alkaduwa </t>
  </si>
  <si>
    <t xml:space="preserve">Ovilikanda </t>
  </si>
  <si>
    <t xml:space="preserve">Raithalawala </t>
  </si>
  <si>
    <t>District : Nuwaraeliya</t>
  </si>
  <si>
    <t>Kothmale</t>
  </si>
  <si>
    <t xml:space="preserve">Pallepane </t>
  </si>
  <si>
    <t xml:space="preserve">Thispane </t>
  </si>
  <si>
    <t xml:space="preserve">Madapane </t>
  </si>
  <si>
    <t xml:space="preserve">Rojasangama </t>
  </si>
  <si>
    <t>Udapane</t>
  </si>
  <si>
    <t>Ramboda</t>
  </si>
  <si>
    <t xml:space="preserve">Helboda </t>
  </si>
  <si>
    <t>Haanguranketha</t>
  </si>
  <si>
    <t xml:space="preserve">Haguranketha </t>
  </si>
  <si>
    <t xml:space="preserve">Dehipe </t>
  </si>
  <si>
    <t xml:space="preserve">Makuruppa </t>
  </si>
  <si>
    <t xml:space="preserve">Karaliyadda </t>
  </si>
  <si>
    <t xml:space="preserve">Madanwala </t>
  </si>
  <si>
    <t xml:space="preserve">Bulugahapitiya </t>
  </si>
  <si>
    <t xml:space="preserve">Pallebowala </t>
  </si>
  <si>
    <t xml:space="preserve">Mathurata </t>
  </si>
  <si>
    <t xml:space="preserve">Mandaramnuwara </t>
  </si>
  <si>
    <t xml:space="preserve">Udawatta </t>
  </si>
  <si>
    <t>Walapane</t>
  </si>
  <si>
    <t xml:space="preserve">Padiyapalalla </t>
  </si>
  <si>
    <t xml:space="preserve">Munwatta </t>
  </si>
  <si>
    <t xml:space="preserve">Wathumulla </t>
  </si>
  <si>
    <t xml:space="preserve">Kalagamwatta </t>
  </si>
  <si>
    <t xml:space="preserve">Theripaha </t>
  </si>
  <si>
    <t xml:space="preserve">Madulla </t>
  </si>
  <si>
    <t xml:space="preserve">Rupaha </t>
  </si>
  <si>
    <t xml:space="preserve">Ragala </t>
  </si>
  <si>
    <t>Nuwaraelliya</t>
  </si>
  <si>
    <t xml:space="preserve">Nuwaraeliya </t>
  </si>
  <si>
    <t xml:space="preserve">Kandhapola </t>
  </si>
  <si>
    <t xml:space="preserve">Bangalahatha </t>
  </si>
  <si>
    <t>Lidula</t>
  </si>
  <si>
    <t xml:space="preserve">Thalawakele </t>
  </si>
  <si>
    <t>Ambagamuwa</t>
  </si>
  <si>
    <t xml:space="preserve">Hatton- dikoya </t>
  </si>
  <si>
    <t xml:space="preserve">Vidulipura </t>
  </si>
  <si>
    <t xml:space="preserve">Ginigathhena </t>
  </si>
  <si>
    <t xml:space="preserve">Norwood </t>
  </si>
  <si>
    <t xml:space="preserve">Polpitiya </t>
  </si>
  <si>
    <t>District : Kurunegala</t>
  </si>
  <si>
    <t>Giribawa</t>
  </si>
  <si>
    <t xml:space="preserve">Warawewa </t>
  </si>
  <si>
    <t>Damsopura</t>
  </si>
  <si>
    <t xml:space="preserve">Giribawa </t>
  </si>
  <si>
    <t>Galgamuwa</t>
  </si>
  <si>
    <t xml:space="preserve">Mahananneriya </t>
  </si>
  <si>
    <t>Palukendawa</t>
  </si>
  <si>
    <t xml:space="preserve">Galgamuwa </t>
  </si>
  <si>
    <t xml:space="preserve">Mahagalkadawala </t>
  </si>
  <si>
    <t xml:space="preserve">Siyambalangamuwa </t>
  </si>
  <si>
    <t>Ahetuwawe</t>
  </si>
  <si>
    <t xml:space="preserve">Atharagalla </t>
  </si>
  <si>
    <t>Ahatuwewa</t>
  </si>
  <si>
    <t>Kathnoruwa</t>
  </si>
  <si>
    <t>Ambanpola</t>
  </si>
  <si>
    <t>Borawewa</t>
  </si>
  <si>
    <t>Kotawehera</t>
  </si>
  <si>
    <t xml:space="preserve">Kotawehera </t>
  </si>
  <si>
    <t xml:space="preserve">Diwullepitiya </t>
  </si>
  <si>
    <t>Girilla</t>
  </si>
  <si>
    <t>Rasnayakapura</t>
  </si>
  <si>
    <t xml:space="preserve">Kuruwikulama </t>
  </si>
  <si>
    <t xml:space="preserve">Kanagullawa </t>
  </si>
  <si>
    <t>Nikaweratiya</t>
  </si>
  <si>
    <t xml:space="preserve">Nikaweratiya </t>
  </si>
  <si>
    <t xml:space="preserve">Hewanpelessa </t>
  </si>
  <si>
    <t xml:space="preserve">Ihakolagama </t>
  </si>
  <si>
    <t>Maho</t>
  </si>
  <si>
    <t>Daladagama</t>
  </si>
  <si>
    <t xml:space="preserve">Bakmeegahawatta </t>
  </si>
  <si>
    <t xml:space="preserve">Yapahuwa </t>
  </si>
  <si>
    <t>Thalagalla</t>
  </si>
  <si>
    <t xml:space="preserve">Karambe </t>
  </si>
  <si>
    <t>Polpithigama</t>
  </si>
  <si>
    <t xml:space="preserve">Moragollagama </t>
  </si>
  <si>
    <t xml:space="preserve">Madagalla </t>
  </si>
  <si>
    <t xml:space="preserve">Kalugalla </t>
  </si>
  <si>
    <t xml:space="preserve">Rambe </t>
  </si>
  <si>
    <t xml:space="preserve">Madahapola </t>
  </si>
  <si>
    <t>Ibbagamuwa</t>
  </si>
  <si>
    <t>Diyathure</t>
  </si>
  <si>
    <t xml:space="preserve">Malsiripura </t>
  </si>
  <si>
    <t>Gokarella</t>
  </si>
  <si>
    <t xml:space="preserve">Ibbagamuwa </t>
  </si>
  <si>
    <t>Kandulawa</t>
  </si>
  <si>
    <t>Ganewatta</t>
  </si>
  <si>
    <t xml:space="preserve">Makulwawa </t>
  </si>
  <si>
    <t>Kumbukgate</t>
  </si>
  <si>
    <t xml:space="preserve">Pothuwagonna </t>
  </si>
  <si>
    <t>Kuliyapitiya - East</t>
  </si>
  <si>
    <t xml:space="preserve">Horombawa </t>
  </si>
  <si>
    <t xml:space="preserve">Wakkunuwala </t>
  </si>
  <si>
    <t>Polpitiya</t>
  </si>
  <si>
    <t>Wariyapola</t>
  </si>
  <si>
    <t xml:space="preserve">Wariyapola </t>
  </si>
  <si>
    <t xml:space="preserve">Wawagedara </t>
  </si>
  <si>
    <t>Awulegama</t>
  </si>
  <si>
    <t xml:space="preserve">Minuwangate </t>
  </si>
  <si>
    <t>Kobeigane</t>
  </si>
  <si>
    <t xml:space="preserve">Boraluwewa </t>
  </si>
  <si>
    <t xml:space="preserve">Walaswewa </t>
  </si>
  <si>
    <t>Bingiriya</t>
  </si>
  <si>
    <t>Tharana</t>
  </si>
  <si>
    <t xml:space="preserve">Kudakalawa </t>
  </si>
  <si>
    <t xml:space="preserve">Weerapokuna </t>
  </si>
  <si>
    <t>Hettipola (Panduwasnuwara West)</t>
  </si>
  <si>
    <t xml:space="preserve">Karadapaththuwa </t>
  </si>
  <si>
    <t xml:space="preserve">Uthuru Yatikaha </t>
  </si>
  <si>
    <t>Girathalana 1</t>
  </si>
  <si>
    <t>Girathalana 2</t>
  </si>
  <si>
    <t xml:space="preserve">Thissawa </t>
  </si>
  <si>
    <t>Katupotha</t>
  </si>
  <si>
    <t xml:space="preserve">Hindawa </t>
  </si>
  <si>
    <t xml:space="preserve">Munamaldeniya </t>
  </si>
  <si>
    <t>Bamunakotuwa</t>
  </si>
  <si>
    <t xml:space="preserve">Mahakeliya </t>
  </si>
  <si>
    <t xml:space="preserve">Katupota </t>
  </si>
  <si>
    <t>Dampitiya</t>
  </si>
  <si>
    <t>Maspotha</t>
  </si>
  <si>
    <t xml:space="preserve">Hettigedara </t>
  </si>
  <si>
    <t xml:space="preserve">Yanthampalawa </t>
  </si>
  <si>
    <t xml:space="preserve">Kudagalgamuwa </t>
  </si>
  <si>
    <t>Kurunagala</t>
  </si>
  <si>
    <t xml:space="preserve">Kurunegala </t>
  </si>
  <si>
    <t xml:space="preserve">Wallawa </t>
  </si>
  <si>
    <t xml:space="preserve">Boyagane </t>
  </si>
  <si>
    <t xml:space="preserve">Gattuwana </t>
  </si>
  <si>
    <t>Mallawapitiya</t>
  </si>
  <si>
    <t xml:space="preserve">Katupitiya </t>
  </si>
  <si>
    <t xml:space="preserve">Maddegama </t>
  </si>
  <si>
    <t xml:space="preserve">Mallawapitiya </t>
  </si>
  <si>
    <t>Mawathagama</t>
  </si>
  <si>
    <t xml:space="preserve">Watareka </t>
  </si>
  <si>
    <t xml:space="preserve">Weuda </t>
  </si>
  <si>
    <t xml:space="preserve">Hidagolla </t>
  </si>
  <si>
    <t xml:space="preserve">Mawatagama </t>
  </si>
  <si>
    <t xml:space="preserve">Pilessa </t>
  </si>
  <si>
    <t>Rideegama</t>
  </si>
  <si>
    <t xml:space="preserve">Kelemulla </t>
  </si>
  <si>
    <t xml:space="preserve">Kanadeniyawala </t>
  </si>
  <si>
    <t xml:space="preserve">Dodamgaslanda </t>
  </si>
  <si>
    <t xml:space="preserve">Karadagolla </t>
  </si>
  <si>
    <t xml:space="preserve">Delvita </t>
  </si>
  <si>
    <t xml:space="preserve">Rambadagalla </t>
  </si>
  <si>
    <t xml:space="preserve">Ogodapola </t>
  </si>
  <si>
    <t>Weerambugedara</t>
  </si>
  <si>
    <t xml:space="preserve">Piduruwella </t>
  </si>
  <si>
    <t xml:space="preserve">Dehikumbura </t>
  </si>
  <si>
    <t xml:space="preserve">Weerambugedara </t>
  </si>
  <si>
    <t>Kuliyapitiya west</t>
  </si>
  <si>
    <t xml:space="preserve">Wewagama </t>
  </si>
  <si>
    <t xml:space="preserve">Kithalawa </t>
  </si>
  <si>
    <t>Dandagamuwa</t>
  </si>
  <si>
    <t xml:space="preserve">Meegahakotuwa </t>
  </si>
  <si>
    <t>Digalla</t>
  </si>
  <si>
    <t>Udubaddawa</t>
  </si>
  <si>
    <t xml:space="preserve">Bibiladeniya </t>
  </si>
  <si>
    <t xml:space="preserve">Dummalasuriya </t>
  </si>
  <si>
    <t>Pannala</t>
  </si>
  <si>
    <t>Giriulla</t>
  </si>
  <si>
    <t xml:space="preserve">Makandura </t>
  </si>
  <si>
    <t xml:space="preserve">Welpalla </t>
  </si>
  <si>
    <t xml:space="preserve">Pannala </t>
  </si>
  <si>
    <t xml:space="preserve">Mohoththawa </t>
  </si>
  <si>
    <t xml:space="preserve">Yakvila </t>
  </si>
  <si>
    <t>Narammala</t>
  </si>
  <si>
    <t xml:space="preserve">Athuruwala </t>
  </si>
  <si>
    <t xml:space="preserve">Dambadeniya </t>
  </si>
  <si>
    <t xml:space="preserve">Nakalagamuwa </t>
  </si>
  <si>
    <t>Dambagirigama</t>
  </si>
  <si>
    <t>Alawwa</t>
  </si>
  <si>
    <t xml:space="preserve">Alawwa </t>
  </si>
  <si>
    <t xml:space="preserve">Thumbulla </t>
  </si>
  <si>
    <t>Walikaraya</t>
  </si>
  <si>
    <t xml:space="preserve">Boyawalana </t>
  </si>
  <si>
    <t xml:space="preserve">Waduwawa </t>
  </si>
  <si>
    <t>Polgahawela</t>
  </si>
  <si>
    <t xml:space="preserve">Polgahawela </t>
  </si>
  <si>
    <t xml:space="preserve">Denagamuwa </t>
  </si>
  <si>
    <t xml:space="preserve">Rathmalgoda </t>
  </si>
  <si>
    <t xml:space="preserve">Hiripathwella </t>
  </si>
  <si>
    <t xml:space="preserve">Pothuhera </t>
  </si>
  <si>
    <t>Hodalla</t>
  </si>
  <si>
    <t>District : Puttalam</t>
  </si>
  <si>
    <t>Kalpitiya</t>
  </si>
  <si>
    <t xml:space="preserve">Narakkalliya </t>
  </si>
  <si>
    <t xml:space="preserve">Kalpitiya </t>
  </si>
  <si>
    <t xml:space="preserve">Eththala </t>
  </si>
  <si>
    <t>Wanathawilluwa</t>
  </si>
  <si>
    <t xml:space="preserve">Wanatawilluwa </t>
  </si>
  <si>
    <t xml:space="preserve">Ismailpuram </t>
  </si>
  <si>
    <t>Karuwalagaswewa</t>
  </si>
  <si>
    <t xml:space="preserve">Saliyawewa  </t>
  </si>
  <si>
    <t xml:space="preserve">Karuwalagaswewa </t>
  </si>
  <si>
    <t>Nawagattegama</t>
  </si>
  <si>
    <t xml:space="preserve">Welewewa </t>
  </si>
  <si>
    <t>Kirimetiyawa</t>
  </si>
  <si>
    <t>Puttalama</t>
  </si>
  <si>
    <t xml:space="preserve">Palawiya </t>
  </si>
  <si>
    <t xml:space="preserve">Puttalama  </t>
  </si>
  <si>
    <t>Mundalama</t>
  </si>
  <si>
    <t xml:space="preserve">Madurankuliya </t>
  </si>
  <si>
    <t xml:space="preserve">Mundalama </t>
  </si>
  <si>
    <t xml:space="preserve">Mangalaeliya </t>
  </si>
  <si>
    <t>Mahakumbukkadawala</t>
  </si>
  <si>
    <t xml:space="preserve">Dangaswewa </t>
  </si>
  <si>
    <t xml:space="preserve">Galkuliya </t>
  </si>
  <si>
    <t>Anamaduwa</t>
  </si>
  <si>
    <t xml:space="preserve">Anamaduwa </t>
  </si>
  <si>
    <t>Kottukachchiya</t>
  </si>
  <si>
    <t>Mahauswewa</t>
  </si>
  <si>
    <t>Pallama</t>
  </si>
  <si>
    <t xml:space="preserve">Thamarakkulama </t>
  </si>
  <si>
    <t xml:space="preserve">Pallama </t>
  </si>
  <si>
    <t>Arachchikattuwa</t>
  </si>
  <si>
    <t xml:space="preserve">Battuluoya </t>
  </si>
  <si>
    <t xml:space="preserve">Diganwewa </t>
  </si>
  <si>
    <t xml:space="preserve">Arachchikattuwa </t>
  </si>
  <si>
    <t>Chillaw</t>
  </si>
  <si>
    <t xml:space="preserve">Kokkawila </t>
  </si>
  <si>
    <t xml:space="preserve">Munneshwaram </t>
  </si>
  <si>
    <t xml:space="preserve">Inigodawela </t>
  </si>
  <si>
    <t>Weralabada</t>
  </si>
  <si>
    <t>Madampe</t>
  </si>
  <si>
    <t xml:space="preserve">Medagama </t>
  </si>
  <si>
    <t xml:space="preserve">Galmuruwa </t>
  </si>
  <si>
    <t>Ihalagama</t>
  </si>
  <si>
    <t xml:space="preserve">Thambagalla </t>
  </si>
  <si>
    <t>Mahawawa</t>
  </si>
  <si>
    <t xml:space="preserve">Werala </t>
  </si>
  <si>
    <t xml:space="preserve">Havana </t>
  </si>
  <si>
    <t>Maravila</t>
  </si>
  <si>
    <t xml:space="preserve">Mahawewa </t>
  </si>
  <si>
    <t>Nattandiya</t>
  </si>
  <si>
    <t xml:space="preserve">Naththandiya </t>
  </si>
  <si>
    <t xml:space="preserve">Katuneriya </t>
  </si>
  <si>
    <t>Naravila</t>
  </si>
  <si>
    <t xml:space="preserve">Mavila </t>
  </si>
  <si>
    <t>Wennappuwa</t>
  </si>
  <si>
    <t xml:space="preserve">Boralessa </t>
  </si>
  <si>
    <t xml:space="preserve">Wennappuwa </t>
  </si>
  <si>
    <t xml:space="preserve">Waikkala </t>
  </si>
  <si>
    <t xml:space="preserve">Nainamadama </t>
  </si>
  <si>
    <t>Dankotuwa</t>
  </si>
  <si>
    <t xml:space="preserve">Kirimatiyana </t>
  </si>
  <si>
    <t xml:space="preserve">Wellawa </t>
  </si>
  <si>
    <t xml:space="preserve">Dankotuwa </t>
  </si>
  <si>
    <t xml:space="preserve">Yogiyana </t>
  </si>
  <si>
    <t>District : Badulla</t>
  </si>
  <si>
    <t>Mahiyanganaya</t>
  </si>
  <si>
    <t xml:space="preserve">Dambana  </t>
  </si>
  <si>
    <t xml:space="preserve">Giradurukotte </t>
  </si>
  <si>
    <t>Rideemaliyadda</t>
  </si>
  <si>
    <t xml:space="preserve">Rideemaliyadda </t>
  </si>
  <si>
    <t xml:space="preserve">Kuruvitenna </t>
  </si>
  <si>
    <t>Gamunupura</t>
  </si>
  <si>
    <t>Meegahakiwula</t>
  </si>
  <si>
    <t xml:space="preserve">Pitamaruwa </t>
  </si>
  <si>
    <t>Kandaketiya</t>
  </si>
  <si>
    <t xml:space="preserve">Kandaketiya </t>
  </si>
  <si>
    <t>Galauda</t>
  </si>
  <si>
    <t>Soranathota</t>
  </si>
  <si>
    <t xml:space="preserve">Rideepana </t>
  </si>
  <si>
    <t xml:space="preserve">Pussellawa </t>
  </si>
  <si>
    <t>Passara</t>
  </si>
  <si>
    <t xml:space="preserve">Passara </t>
  </si>
  <si>
    <t>Gonagala</t>
  </si>
  <si>
    <t xml:space="preserve">Kahataruppa </t>
  </si>
  <si>
    <t>Lunugala</t>
  </si>
  <si>
    <t xml:space="preserve">Madolsima </t>
  </si>
  <si>
    <t>Badulla</t>
  </si>
  <si>
    <t xml:space="preserve">Kandagolla </t>
  </si>
  <si>
    <t xml:space="preserve">Badulla </t>
  </si>
  <si>
    <t>Haliela</t>
  </si>
  <si>
    <t>Katawala</t>
  </si>
  <si>
    <t>Rilpola</t>
  </si>
  <si>
    <t>Atampitiya</t>
  </si>
  <si>
    <t>Uwa paranagama</t>
  </si>
  <si>
    <t xml:space="preserve">Maspanna </t>
  </si>
  <si>
    <t xml:space="preserve">Pannalawela </t>
  </si>
  <si>
    <t xml:space="preserve">Ambagasdowa </t>
  </si>
  <si>
    <t>Walahamulla</t>
  </si>
  <si>
    <t>Welimada</t>
  </si>
  <si>
    <t>Walimada</t>
  </si>
  <si>
    <t xml:space="preserve">Keppetipola </t>
  </si>
  <si>
    <t>Bogahakumbura</t>
  </si>
  <si>
    <t xml:space="preserve">Boralanda </t>
  </si>
  <si>
    <t xml:space="preserve">Meerahawatta </t>
  </si>
  <si>
    <t>Bandarawela</t>
  </si>
  <si>
    <t xml:space="preserve">Bandarawela </t>
  </si>
  <si>
    <t xml:space="preserve">Dulgolla </t>
  </si>
  <si>
    <t xml:space="preserve">Wevathanna </t>
  </si>
  <si>
    <t>Ella</t>
  </si>
  <si>
    <t>Halpe</t>
  </si>
  <si>
    <t>Ballaketuwa</t>
  </si>
  <si>
    <t xml:space="preserve">Ella </t>
  </si>
  <si>
    <t>Diyathalawa</t>
  </si>
  <si>
    <t xml:space="preserve">Diyatalawa </t>
  </si>
  <si>
    <t xml:space="preserve">Haputale </t>
  </si>
  <si>
    <t>Haldummulla</t>
  </si>
  <si>
    <t xml:space="preserve">Halldumulla </t>
  </si>
  <si>
    <t>Beragala</t>
  </si>
  <si>
    <t xml:space="preserve">Diyaluma </t>
  </si>
  <si>
    <t>District : Monaragala</t>
  </si>
  <si>
    <t>Bibile</t>
  </si>
  <si>
    <t xml:space="preserve">Dodammgolla </t>
  </si>
  <si>
    <t xml:space="preserve">Kotagama </t>
  </si>
  <si>
    <t xml:space="preserve">Lindakumbura </t>
  </si>
  <si>
    <t>Madulla</t>
  </si>
  <si>
    <t xml:space="preserve">Obbegoda </t>
  </si>
  <si>
    <t xml:space="preserve">Mariarawa </t>
  </si>
  <si>
    <t xml:space="preserve">Rathugala </t>
  </si>
  <si>
    <t xml:space="preserve">Makulla </t>
  </si>
  <si>
    <t>Madagama</t>
  </si>
  <si>
    <t xml:space="preserve">Senpathigama </t>
  </si>
  <si>
    <t xml:space="preserve">Nannapurawa </t>
  </si>
  <si>
    <t xml:space="preserve">Madagama </t>
  </si>
  <si>
    <t>Siyambalanduwa</t>
  </si>
  <si>
    <t xml:space="preserve">Dombagahawela </t>
  </si>
  <si>
    <t xml:space="preserve">Buddama </t>
  </si>
  <si>
    <t xml:space="preserve">Ethimale </t>
  </si>
  <si>
    <t xml:space="preserve">Siyambalanduwa </t>
  </si>
  <si>
    <t>Monaragala</t>
  </si>
  <si>
    <t>Monaragala / E</t>
  </si>
  <si>
    <t>Monaragala / W</t>
  </si>
  <si>
    <t>Badalkumbura</t>
  </si>
  <si>
    <t xml:space="preserve">Maligathenna </t>
  </si>
  <si>
    <t xml:space="preserve">Athala </t>
  </si>
  <si>
    <t xml:space="preserve">Higurukaduwa </t>
  </si>
  <si>
    <t>Wellawaya</t>
  </si>
  <si>
    <t xml:space="preserve">Wallawaya </t>
  </si>
  <si>
    <t xml:space="preserve">Thelulla </t>
  </si>
  <si>
    <t>Buththala</t>
  </si>
  <si>
    <t xml:space="preserve">Buttala </t>
  </si>
  <si>
    <t>Udagama</t>
  </si>
  <si>
    <t>Thanamalwila</t>
  </si>
  <si>
    <t xml:space="preserve">Thanamalwila </t>
  </si>
  <si>
    <t xml:space="preserve">Hambegamuwa </t>
  </si>
  <si>
    <t>Sewanagala</t>
  </si>
  <si>
    <t xml:space="preserve">Sewanagala </t>
  </si>
  <si>
    <t>Katharagama</t>
  </si>
  <si>
    <t xml:space="preserve">Katharagama </t>
  </si>
  <si>
    <t>District : Anuradhapura</t>
  </si>
  <si>
    <t>Padaviya</t>
  </si>
  <si>
    <t xml:space="preserve">Padawiya </t>
  </si>
  <si>
    <t>Kabithikollawa</t>
  </si>
  <si>
    <t xml:space="preserve">Kebitigollewa </t>
  </si>
  <si>
    <t>Medawachchiya</t>
  </si>
  <si>
    <t xml:space="preserve">Medawachchiya </t>
  </si>
  <si>
    <t xml:space="preserve">Punewa </t>
  </si>
  <si>
    <t xml:space="preserve">Ethakada </t>
  </si>
  <si>
    <t>Mahaeilachchiya</t>
  </si>
  <si>
    <t xml:space="preserve">Wilachchiya </t>
  </si>
  <si>
    <t xml:space="preserve">Thanthirimale </t>
  </si>
  <si>
    <t>Nuwaragampalatha c</t>
  </si>
  <si>
    <t xml:space="preserve">Elayapathtuwa </t>
  </si>
  <si>
    <t xml:space="preserve">Saliyapura </t>
  </si>
  <si>
    <t xml:space="preserve">Katukeliyawa </t>
  </si>
  <si>
    <t>Rambewa</t>
  </si>
  <si>
    <t xml:space="preserve">Kedawa </t>
  </si>
  <si>
    <t xml:space="preserve">Kalanchiya </t>
  </si>
  <si>
    <t xml:space="preserve">Rambewa </t>
  </si>
  <si>
    <t>Kahatagasdigiliya</t>
  </si>
  <si>
    <t xml:space="preserve">Kahatagasdigiliya </t>
  </si>
  <si>
    <t xml:space="preserve">Konwewa </t>
  </si>
  <si>
    <t xml:space="preserve">Ranpatwila </t>
  </si>
  <si>
    <t>Horowpotana</t>
  </si>
  <si>
    <t xml:space="preserve">Horowupatana </t>
  </si>
  <si>
    <t xml:space="preserve">Morakewa </t>
  </si>
  <si>
    <t xml:space="preserve">Kapugollewa </t>
  </si>
  <si>
    <t>Galenbindunuwewa</t>
  </si>
  <si>
    <t xml:space="preserve">21/Janapadaya </t>
  </si>
  <si>
    <t xml:space="preserve">Hurulunikawewa </t>
  </si>
  <si>
    <t>Yakalla  02</t>
  </si>
  <si>
    <t>Mihintale</t>
  </si>
  <si>
    <t>Mihinthale / E</t>
  </si>
  <si>
    <t>Mihinthale / W</t>
  </si>
  <si>
    <t>Nuwaragampalatha E</t>
  </si>
  <si>
    <t xml:space="preserve">Anuradhapura </t>
  </si>
  <si>
    <t xml:space="preserve">Kawarakkulama </t>
  </si>
  <si>
    <t>Nachchadoowa</t>
  </si>
  <si>
    <t xml:space="preserve">Hindogama </t>
  </si>
  <si>
    <t>Nochchiyagama</t>
  </si>
  <si>
    <t xml:space="preserve">Nochchiyagama </t>
  </si>
  <si>
    <t xml:space="preserve">Dombawalagama </t>
  </si>
  <si>
    <t xml:space="preserve">Lindawewa </t>
  </si>
  <si>
    <t>Rajanganaya</t>
  </si>
  <si>
    <t xml:space="preserve">Rajanganaya </t>
  </si>
  <si>
    <t xml:space="preserve">Angamuwa </t>
  </si>
  <si>
    <t>Thambuththegama</t>
  </si>
  <si>
    <t xml:space="preserve">Hurigaswewa </t>
  </si>
  <si>
    <t xml:space="preserve">Tambuththegama </t>
  </si>
  <si>
    <t>Thalawa</t>
  </si>
  <si>
    <t xml:space="preserve">Sandaresgama </t>
  </si>
  <si>
    <t xml:space="preserve">Katiyawa </t>
  </si>
  <si>
    <t>Tirappane</t>
  </si>
  <si>
    <t xml:space="preserve">Niraviya </t>
  </si>
  <si>
    <t xml:space="preserve">Ritigala </t>
  </si>
  <si>
    <t xml:space="preserve">Thirappane </t>
  </si>
  <si>
    <t xml:space="preserve">Galkulama </t>
  </si>
  <si>
    <t>Kekirawa</t>
  </si>
  <si>
    <t xml:space="preserve">Ganewalpola </t>
  </si>
  <si>
    <t>Olukaranda</t>
  </si>
  <si>
    <t xml:space="preserve">Olombewa </t>
  </si>
  <si>
    <t xml:space="preserve">Madatugama </t>
  </si>
  <si>
    <t>Palugaswawa</t>
  </si>
  <si>
    <t xml:space="preserve">Palugaswewa </t>
  </si>
  <si>
    <t>Ipologama</t>
  </si>
  <si>
    <t xml:space="preserve">Ipalogama </t>
  </si>
  <si>
    <t xml:space="preserve">Wijithapura </t>
  </si>
  <si>
    <t xml:space="preserve">Senapura </t>
  </si>
  <si>
    <t>Galnnewa</t>
  </si>
  <si>
    <t xml:space="preserve">Negampaha </t>
  </si>
  <si>
    <t xml:space="preserve">Bulnewa </t>
  </si>
  <si>
    <t>Palagala</t>
  </si>
  <si>
    <t xml:space="preserve">Galkiriyagama </t>
  </si>
  <si>
    <t xml:space="preserve">Andiyagala </t>
  </si>
  <si>
    <t xml:space="preserve">Palagala </t>
  </si>
  <si>
    <t>District : Polonnaruwa</t>
  </si>
  <si>
    <t>Highurakgoda</t>
  </si>
  <si>
    <t xml:space="preserve">Hingurakkgoda </t>
  </si>
  <si>
    <t xml:space="preserve">Giritale </t>
  </si>
  <si>
    <t xml:space="preserve">Minneriya </t>
  </si>
  <si>
    <t xml:space="preserve">Jayanthipura </t>
  </si>
  <si>
    <t>Medirigiriya</t>
  </si>
  <si>
    <t>Mandalagiriya</t>
  </si>
  <si>
    <t xml:space="preserve">Diwulankadawala </t>
  </si>
  <si>
    <t xml:space="preserve">Diyasenpura </t>
  </si>
  <si>
    <t>Lankapura</t>
  </si>
  <si>
    <t xml:space="preserve">Galamuna </t>
  </si>
  <si>
    <t xml:space="preserve">Pulasthigama </t>
  </si>
  <si>
    <t>Welikanda</t>
  </si>
  <si>
    <t xml:space="preserve">Walikanda </t>
  </si>
  <si>
    <t xml:space="preserve">Sewanapitiya </t>
  </si>
  <si>
    <t>Dimbulagala</t>
  </si>
  <si>
    <t xml:space="preserve">Wijayabapura </t>
  </si>
  <si>
    <t xml:space="preserve">Weheragala </t>
  </si>
  <si>
    <t xml:space="preserve">Nuwaragala </t>
  </si>
  <si>
    <t xml:space="preserve">Dibulagala </t>
  </si>
  <si>
    <t xml:space="preserve">Siripura </t>
  </si>
  <si>
    <t>Tamankaduwa</t>
  </si>
  <si>
    <t xml:space="preserve">Parakrmasamudraya </t>
  </si>
  <si>
    <t xml:space="preserve">Kaduruwela </t>
  </si>
  <si>
    <t xml:space="preserve">Bandiwewa </t>
  </si>
  <si>
    <t xml:space="preserve">Sewagama </t>
  </si>
  <si>
    <t>Elahara</t>
  </si>
  <si>
    <t xml:space="preserve">Attanakadawala </t>
  </si>
  <si>
    <t xml:space="preserve">Elahera </t>
  </si>
  <si>
    <t>sum</t>
  </si>
  <si>
    <t>District : Ampara</t>
  </si>
  <si>
    <t>Dehiaththakandiya</t>
  </si>
  <si>
    <t xml:space="preserve">Mawanawela </t>
  </si>
  <si>
    <t xml:space="preserve">Sadunpura </t>
  </si>
  <si>
    <t xml:space="preserve">Nawamedagama </t>
  </si>
  <si>
    <t>Padiyathalawa</t>
  </si>
  <si>
    <t xml:space="preserve">Padiyathalawa </t>
  </si>
  <si>
    <t>Mahaoya</t>
  </si>
  <si>
    <t>Samagipura</t>
  </si>
  <si>
    <t xml:space="preserve">Kekirihena </t>
  </si>
  <si>
    <t>Uhana</t>
  </si>
  <si>
    <t xml:space="preserve">Madapalatha </t>
  </si>
  <si>
    <t xml:space="preserve">Rajagalathenna </t>
  </si>
  <si>
    <t>Waranketagoda</t>
  </si>
  <si>
    <t xml:space="preserve">Weeragoda </t>
  </si>
  <si>
    <t>Ampara</t>
  </si>
  <si>
    <t xml:space="preserve">Ampara </t>
  </si>
  <si>
    <t xml:space="preserve">Namaloya </t>
  </si>
  <si>
    <t>Navithanwely</t>
  </si>
  <si>
    <t xml:space="preserve">Central Camp </t>
  </si>
  <si>
    <t xml:space="preserve">Navithavely </t>
  </si>
  <si>
    <t>Kalamunai</t>
  </si>
  <si>
    <t xml:space="preserve">Kalmunaikudy </t>
  </si>
  <si>
    <t xml:space="preserve">Maruthamunaii </t>
  </si>
  <si>
    <t>Sainthamuruthu</t>
  </si>
  <si>
    <t xml:space="preserve">Sainthamaruthu </t>
  </si>
  <si>
    <t>Samamnthurai</t>
  </si>
  <si>
    <t xml:space="preserve">Milenium </t>
  </si>
  <si>
    <t xml:space="preserve">Hutha </t>
  </si>
  <si>
    <t>Hijira</t>
  </si>
  <si>
    <t xml:space="preserve">As Siraj </t>
  </si>
  <si>
    <t>Kalmunai- Tamil</t>
  </si>
  <si>
    <t>Kalmunai / N-W</t>
  </si>
  <si>
    <t>Kalmunai /C</t>
  </si>
  <si>
    <t>Karativu</t>
  </si>
  <si>
    <t xml:space="preserve">Karadithottam </t>
  </si>
  <si>
    <t xml:space="preserve">Karaithivu </t>
  </si>
  <si>
    <t>Nindavur</t>
  </si>
  <si>
    <t>Ninthavur / S</t>
  </si>
  <si>
    <t>Ninthavur / N</t>
  </si>
  <si>
    <t>Attaachchenai</t>
  </si>
  <si>
    <t>Oluvil</t>
  </si>
  <si>
    <t>Addalaichenai</t>
  </si>
  <si>
    <t>Iraikamam</t>
  </si>
  <si>
    <t xml:space="preserve">Irrakkamam </t>
  </si>
  <si>
    <t>Akkaraipattu</t>
  </si>
  <si>
    <t>Akkarai pattu /W</t>
  </si>
  <si>
    <t xml:space="preserve">Akkarai pattu </t>
  </si>
  <si>
    <t>Alayadivembu</t>
  </si>
  <si>
    <t>Alayadivembu / S</t>
  </si>
  <si>
    <t xml:space="preserve">Akkarai pattu 8 </t>
  </si>
  <si>
    <t>Damana</t>
  </si>
  <si>
    <t xml:space="preserve">Galkanda </t>
  </si>
  <si>
    <t xml:space="preserve">Thottama </t>
  </si>
  <si>
    <t xml:space="preserve">Padagoda </t>
  </si>
  <si>
    <t>Thirukkovil</t>
  </si>
  <si>
    <t xml:space="preserve">Thambiluvil </t>
  </si>
  <si>
    <t xml:space="preserve">Vinayagapuram </t>
  </si>
  <si>
    <t>Pothuvil</t>
  </si>
  <si>
    <t xml:space="preserve">Potuvil / N </t>
  </si>
  <si>
    <t xml:space="preserve">Potuvil / S </t>
  </si>
  <si>
    <t>Lahugala</t>
  </si>
  <si>
    <t xml:space="preserve">Lahugala </t>
  </si>
  <si>
    <t>District : Jaffna</t>
  </si>
  <si>
    <t>Kareinagar</t>
  </si>
  <si>
    <t xml:space="preserve">Kareinagar </t>
  </si>
  <si>
    <t>Chenganai</t>
  </si>
  <si>
    <t xml:space="preserve">Vattukottai </t>
  </si>
  <si>
    <t xml:space="preserve">Vadakamparai </t>
  </si>
  <si>
    <t>Sandilippai</t>
  </si>
  <si>
    <t>Pandatharippu / S</t>
  </si>
  <si>
    <t>Manippai</t>
  </si>
  <si>
    <t>Tellipalai</t>
  </si>
  <si>
    <t xml:space="preserve">Alaveddy </t>
  </si>
  <si>
    <t xml:space="preserve">Mallagamam </t>
  </si>
  <si>
    <t xml:space="preserve">Telippalei </t>
  </si>
  <si>
    <t>Uduwil</t>
  </si>
  <si>
    <t xml:space="preserve">Inuvil </t>
  </si>
  <si>
    <t xml:space="preserve">Chunnagam </t>
  </si>
  <si>
    <t>Kopai</t>
  </si>
  <si>
    <t xml:space="preserve">Avarankal </t>
  </si>
  <si>
    <t xml:space="preserve">Siruppiddy </t>
  </si>
  <si>
    <t>Karaweddi</t>
  </si>
  <si>
    <t xml:space="preserve">Thunnalai </t>
  </si>
  <si>
    <t xml:space="preserve">Udupity </t>
  </si>
  <si>
    <t xml:space="preserve">Nelliady </t>
  </si>
  <si>
    <t>Maruthankerny</t>
  </si>
  <si>
    <t xml:space="preserve">Ampan </t>
  </si>
  <si>
    <t xml:space="preserve">Maruthakeny </t>
  </si>
  <si>
    <t>Pointpedro</t>
  </si>
  <si>
    <t xml:space="preserve">Pointpedro </t>
  </si>
  <si>
    <t xml:space="preserve">Valveddythurai </t>
  </si>
  <si>
    <t>Chawachacheri</t>
  </si>
  <si>
    <t xml:space="preserve">Varany </t>
  </si>
  <si>
    <t xml:space="preserve">Chavakachery </t>
  </si>
  <si>
    <t xml:space="preserve">Kaithady </t>
  </si>
  <si>
    <t xml:space="preserve">Kodykamam </t>
  </si>
  <si>
    <t>Nallur</t>
  </si>
  <si>
    <t>Kalviyankadu</t>
  </si>
  <si>
    <t xml:space="preserve">Kondavil </t>
  </si>
  <si>
    <t xml:space="preserve">Thirunelvely </t>
  </si>
  <si>
    <t>Jaffna</t>
  </si>
  <si>
    <t xml:space="preserve">Jaffna Town East </t>
  </si>
  <si>
    <t xml:space="preserve">Jaffna Town West </t>
  </si>
  <si>
    <t>Velanai</t>
  </si>
  <si>
    <t xml:space="preserve">Punkuduthivu </t>
  </si>
  <si>
    <t>Delf</t>
  </si>
  <si>
    <t xml:space="preserve">Nedunthivu </t>
  </si>
  <si>
    <t>Kayts</t>
  </si>
  <si>
    <t xml:space="preserve">Kayts </t>
  </si>
  <si>
    <t xml:space="preserve"> </t>
  </si>
  <si>
    <t>District : Batticaloa</t>
  </si>
  <si>
    <t>Vakarai</t>
  </si>
  <si>
    <t xml:space="preserve">Mankerny </t>
  </si>
  <si>
    <t>Kathiravely</t>
  </si>
  <si>
    <t>Oddamawadi</t>
  </si>
  <si>
    <t xml:space="preserve">Oddamavadi west </t>
  </si>
  <si>
    <t>Valachchani</t>
  </si>
  <si>
    <t xml:space="preserve">Valaichenai </t>
  </si>
  <si>
    <t>Chenkalady</t>
  </si>
  <si>
    <t xml:space="preserve">Karadiyanaru South </t>
  </si>
  <si>
    <t xml:space="preserve">Mavadivembu North </t>
  </si>
  <si>
    <t xml:space="preserve">Arumukathankudiruppu </t>
  </si>
  <si>
    <t>Ervur Town</t>
  </si>
  <si>
    <t>Eravur East</t>
  </si>
  <si>
    <t xml:space="preserve">Eravur Central </t>
  </si>
  <si>
    <t>Batticaloa</t>
  </si>
  <si>
    <t xml:space="preserve">Kallady </t>
  </si>
  <si>
    <t xml:space="preserve">Iruthaya puram </t>
  </si>
  <si>
    <t xml:space="preserve">Iruthaya puram East </t>
  </si>
  <si>
    <t xml:space="preserve">Puliyanthivu </t>
  </si>
  <si>
    <t>Vavunathivu</t>
  </si>
  <si>
    <t xml:space="preserve">Karaveddy </t>
  </si>
  <si>
    <t xml:space="preserve">Puthumandapathady </t>
  </si>
  <si>
    <t>Kaththankudi</t>
  </si>
  <si>
    <t xml:space="preserve">New Kattankudy </t>
  </si>
  <si>
    <t xml:space="preserve">Kattankudy </t>
  </si>
  <si>
    <t>Arayampathi</t>
  </si>
  <si>
    <t xml:space="preserve">Thalunkuda </t>
  </si>
  <si>
    <t>Arayampathy</t>
  </si>
  <si>
    <t>Kokaticholai</t>
  </si>
  <si>
    <t xml:space="preserve">Mavady Munmary </t>
  </si>
  <si>
    <t xml:space="preserve">Kokotticholai </t>
  </si>
  <si>
    <t>Poratheevu paththu</t>
  </si>
  <si>
    <t xml:space="preserve">Palukamam </t>
  </si>
  <si>
    <t xml:space="preserve">Mandur </t>
  </si>
  <si>
    <t xml:space="preserve">Vellavely </t>
  </si>
  <si>
    <t>Kaluwanchchikudi</t>
  </si>
  <si>
    <t xml:space="preserve">Eruvil </t>
  </si>
  <si>
    <t xml:space="preserve">Mankadu </t>
  </si>
  <si>
    <t>Kallaru</t>
  </si>
  <si>
    <t>Kiran</t>
  </si>
  <si>
    <t xml:space="preserve">Chanthively </t>
  </si>
  <si>
    <t>Koralaipattu Central</t>
  </si>
  <si>
    <t xml:space="preserve">Oddamawadi </t>
  </si>
  <si>
    <t>District : Trincomalee</t>
  </si>
  <si>
    <t>Padavi sripura</t>
  </si>
  <si>
    <t xml:space="preserve">Padavisiripura </t>
  </si>
  <si>
    <t>Kuchchaweli</t>
  </si>
  <si>
    <t xml:space="preserve">Nilavely </t>
  </si>
  <si>
    <t xml:space="preserve">Pulmoddai </t>
  </si>
  <si>
    <t>Morawewa</t>
  </si>
  <si>
    <t xml:space="preserve">Morawewa </t>
  </si>
  <si>
    <t>Town &amp; Gravets</t>
  </si>
  <si>
    <t xml:space="preserve">Arunagiri </t>
  </si>
  <si>
    <t>Jinna Nagar</t>
  </si>
  <si>
    <t xml:space="preserve">Singapuram </t>
  </si>
  <si>
    <t>Kanthale</t>
  </si>
  <si>
    <t>Kanthale Town</t>
  </si>
  <si>
    <t xml:space="preserve">Bhathiyagama </t>
  </si>
  <si>
    <t>Tambalagamam</t>
  </si>
  <si>
    <t xml:space="preserve">Thampalagamam </t>
  </si>
  <si>
    <t>Mutur</t>
  </si>
  <si>
    <t xml:space="preserve">Muthur West </t>
  </si>
  <si>
    <t>Thahanagar</t>
  </si>
  <si>
    <t>Palaithoppur</t>
  </si>
  <si>
    <t>Kinniya</t>
  </si>
  <si>
    <t>Kinniya Town</t>
  </si>
  <si>
    <t xml:space="preserve">Kurunchakeny </t>
  </si>
  <si>
    <t>Gomarankadawala</t>
  </si>
  <si>
    <t xml:space="preserve">Gomarengadawela </t>
  </si>
  <si>
    <t>Verugal</t>
  </si>
  <si>
    <t>Seruwila</t>
  </si>
  <si>
    <t xml:space="preserve">Seruwila </t>
  </si>
  <si>
    <t>District : Vavunia</t>
  </si>
  <si>
    <t>Vavuniya South</t>
  </si>
  <si>
    <t xml:space="preserve">Mamaduwa </t>
  </si>
  <si>
    <t xml:space="preserve">Ulukkulamam </t>
  </si>
  <si>
    <t xml:space="preserve">Bogaswewa </t>
  </si>
  <si>
    <t>Vavuniya</t>
  </si>
  <si>
    <t xml:space="preserve">Veppankulam </t>
  </si>
  <si>
    <t xml:space="preserve">Sinnaputhukulam </t>
  </si>
  <si>
    <t xml:space="preserve">Omanthei </t>
  </si>
  <si>
    <t>Vengalachettikulam</t>
  </si>
  <si>
    <t xml:space="preserve">Chettikulam </t>
  </si>
  <si>
    <t xml:space="preserve">Pavadkulam </t>
  </si>
  <si>
    <t>Vavuniya North</t>
  </si>
  <si>
    <t xml:space="preserve">Nedunkerny </t>
  </si>
  <si>
    <t xml:space="preserve">Puliyankulam </t>
  </si>
  <si>
    <t>District : Mulathive</t>
  </si>
  <si>
    <t>Thunukki</t>
  </si>
  <si>
    <t>Thunukkai</t>
  </si>
  <si>
    <t>Manthai East</t>
  </si>
  <si>
    <t>Puthukkudiyiruppu</t>
  </si>
  <si>
    <t>Udeyarkattu</t>
  </si>
  <si>
    <t>Oddusudan</t>
  </si>
  <si>
    <t>Mankulam</t>
  </si>
  <si>
    <t xml:space="preserve">Oddusudan </t>
  </si>
  <si>
    <t>Maritimepattu</t>
  </si>
  <si>
    <t xml:space="preserve">Silavathai </t>
  </si>
  <si>
    <t xml:space="preserve">Mulliyawellai </t>
  </si>
  <si>
    <t>Semmali</t>
  </si>
  <si>
    <t>Welioya</t>
  </si>
  <si>
    <t xml:space="preserve">Welioya </t>
  </si>
  <si>
    <t>District : Mannar</t>
  </si>
  <si>
    <t>Mannar</t>
  </si>
  <si>
    <t xml:space="preserve">North </t>
  </si>
  <si>
    <t xml:space="preserve">south </t>
  </si>
  <si>
    <t>Centerl Samurdhi Bank</t>
  </si>
  <si>
    <t>Nanaddan</t>
  </si>
  <si>
    <t xml:space="preserve">Nanatan </t>
  </si>
  <si>
    <t xml:space="preserve">Murunkan </t>
  </si>
  <si>
    <t>Musali</t>
  </si>
  <si>
    <t xml:space="preserve">Musalai </t>
  </si>
  <si>
    <t>Madu</t>
  </si>
  <si>
    <t xml:space="preserve">Madu </t>
  </si>
  <si>
    <t>Manthei west</t>
  </si>
  <si>
    <t xml:space="preserve">Adampan </t>
  </si>
  <si>
    <t xml:space="preserve">Vidattalitivu </t>
  </si>
  <si>
    <t>District : Kilinochchi</t>
  </si>
  <si>
    <t xml:space="preserve">Pachchilaipalli </t>
  </si>
  <si>
    <t>Kandawalai</t>
  </si>
  <si>
    <t xml:space="preserve">Kandawalai  </t>
  </si>
  <si>
    <t>Karachchi</t>
  </si>
  <si>
    <t>Skanthapuram</t>
  </si>
  <si>
    <t>Vaddakkachchi</t>
  </si>
  <si>
    <t>Poonakary</t>
  </si>
  <si>
    <t xml:space="preserve">Poonakary </t>
  </si>
  <si>
    <t>jeyapuram</t>
  </si>
  <si>
    <t>Rs. 3500/=</t>
  </si>
  <si>
    <t xml:space="preserve">Rs. 2500/= </t>
  </si>
  <si>
    <t>Others</t>
  </si>
  <si>
    <t xml:space="preserve">Rs. 2500/=  </t>
  </si>
  <si>
    <t xml:space="preserve">Rs. 3500/= </t>
  </si>
  <si>
    <t xml:space="preserve">Others </t>
  </si>
  <si>
    <t>Taget</t>
  </si>
  <si>
    <t>Traget</t>
  </si>
  <si>
    <t>දිස්ත්‍රික් ඉලක්කගත ප්‍ර‍තිලාභීන් සංඛ්‍යාව</t>
  </si>
  <si>
    <t>අනු අංකය</t>
  </si>
  <si>
    <t>දිස්ත්‍රික්කය</t>
  </si>
  <si>
    <t>ඉලක්කගත ප්‍ර‍තාලාභීන් සංඛ්‍යාව</t>
  </si>
  <si>
    <t>කොළඹ</t>
  </si>
  <si>
    <t>ගම්පහ</t>
  </si>
  <si>
    <t>කළුතර</t>
  </si>
  <si>
    <t>ගාල්ල</t>
  </si>
  <si>
    <t xml:space="preserve">මාතර </t>
  </si>
  <si>
    <t>හම්බන්තොට</t>
  </si>
  <si>
    <t xml:space="preserve">රත්නපුර </t>
  </si>
  <si>
    <t>කෑගල්ල</t>
  </si>
  <si>
    <t>මහනුවර</t>
  </si>
  <si>
    <t>මාතලේ</t>
  </si>
  <si>
    <t>නුවරඑළිය</t>
  </si>
  <si>
    <t>කුරුණෑගල</t>
  </si>
  <si>
    <t>පුත්තලම</t>
  </si>
  <si>
    <t>බදුල්ල</t>
  </si>
  <si>
    <t>මොණරාගල</t>
  </si>
  <si>
    <t>අනුරාධපුරය</t>
  </si>
  <si>
    <t>පොලොන්නරුව</t>
  </si>
  <si>
    <t>අම්පාර</t>
  </si>
  <si>
    <t>මඩකලපුව</t>
  </si>
  <si>
    <t>ත්‍රිකුණාමලය</t>
  </si>
  <si>
    <t>යාපනය</t>
  </si>
  <si>
    <t>වව්නියා</t>
  </si>
  <si>
    <t>මුලතිව්</t>
  </si>
  <si>
    <t>මන්නාරම</t>
  </si>
  <si>
    <t>කිලිනොච්චි</t>
  </si>
  <si>
    <t xml:space="preserve">      එකතුව</t>
  </si>
  <si>
    <t xml:space="preserve">සමෘද්ධි  ප්‍ර‍තිලාභී පවුල් සවිබල ගැන්වීමේ වැඩසටහන යටතේ </t>
  </si>
  <si>
    <t>ඇමුණුම - 09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</si>
</sst>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/>
      <bottom style="double"/>
    </border>
    <border>
      <left/>
      <right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double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Border="1" applyAlignment="1" applyProtection="1">
      <alignment horizontal="center" vertical="center"/>
      <protection locked="0"/>
    </xf>
    <xf numFmtId="3" fontId="52" fillId="0" borderId="0" xfId="42" applyNumberFormat="1" applyFont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left" vertical="center"/>
      <protection locked="0"/>
    </xf>
    <xf numFmtId="3" fontId="51" fillId="0" borderId="0" xfId="0" applyNumberFormat="1" applyFont="1" applyAlignment="1" applyProtection="1">
      <alignment horizontal="right" vertical="center"/>
      <protection locked="0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3" fontId="51" fillId="0" borderId="0" xfId="0" applyNumberFormat="1" applyFont="1" applyAlignment="1">
      <alignment horizontal="right" vertical="center"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left" vertical="center" wrapText="1"/>
      <protection/>
    </xf>
    <xf numFmtId="3" fontId="51" fillId="0" borderId="0" xfId="0" applyNumberFormat="1" applyFont="1" applyAlignment="1" applyProtection="1">
      <alignment horizontal="right" vertical="center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1" xfId="55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 horizontal="left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 wrapText="1"/>
    </xf>
    <xf numFmtId="0" fontId="8" fillId="33" borderId="11" xfId="55" applyFont="1" applyFill="1" applyBorder="1" applyAlignment="1">
      <alignment horizontal="left" vertical="center" wrapText="1"/>
      <protection/>
    </xf>
    <xf numFmtId="0" fontId="53" fillId="0" borderId="11" xfId="0" applyFont="1" applyBorder="1" applyAlignment="1">
      <alignment horizontal="center" vertical="center"/>
    </xf>
    <xf numFmtId="0" fontId="11" fillId="0" borderId="10" xfId="55" applyFont="1" applyFill="1" applyBorder="1" applyAlignment="1">
      <alignment horizontal="left" vertical="center" wrapText="1"/>
      <protection/>
    </xf>
    <xf numFmtId="0" fontId="11" fillId="0" borderId="11" xfId="55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 horizontal="left" vertical="center"/>
    </xf>
    <xf numFmtId="0" fontId="54" fillId="33" borderId="11" xfId="0" applyFont="1" applyFill="1" applyBorder="1" applyAlignment="1">
      <alignment horizontal="center" vertical="center"/>
    </xf>
    <xf numFmtId="0" fontId="11" fillId="33" borderId="11" xfId="55" applyFont="1" applyFill="1" applyBorder="1" applyAlignment="1">
      <alignment horizontal="left" vertical="center" wrapText="1"/>
      <protection/>
    </xf>
    <xf numFmtId="0" fontId="54" fillId="0" borderId="11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/>
    </xf>
    <xf numFmtId="3" fontId="54" fillId="33" borderId="10" xfId="0" applyNumberFormat="1" applyFont="1" applyFill="1" applyBorder="1" applyAlignment="1" applyProtection="1">
      <alignment horizontal="right" vertical="center"/>
      <protection locked="0"/>
    </xf>
    <xf numFmtId="3" fontId="55" fillId="33" borderId="12" xfId="0" applyNumberFormat="1" applyFont="1" applyFill="1" applyBorder="1" applyAlignment="1">
      <alignment horizontal="right" vertical="center"/>
    </xf>
    <xf numFmtId="3" fontId="55" fillId="33" borderId="12" xfId="42" applyNumberFormat="1" applyFont="1" applyFill="1" applyBorder="1" applyAlignment="1">
      <alignment horizontal="right" vertical="center"/>
    </xf>
    <xf numFmtId="3" fontId="55" fillId="33" borderId="13" xfId="42" applyNumberFormat="1" applyFont="1" applyFill="1" applyBorder="1" applyAlignment="1">
      <alignment horizontal="right" vertical="center"/>
    </xf>
    <xf numFmtId="3" fontId="54" fillId="0" borderId="11" xfId="0" applyNumberFormat="1" applyFont="1" applyBorder="1" applyAlignment="1">
      <alignment/>
    </xf>
    <xf numFmtId="3" fontId="55" fillId="0" borderId="12" xfId="0" applyNumberFormat="1" applyFont="1" applyBorder="1" applyAlignment="1">
      <alignment/>
    </xf>
    <xf numFmtId="3" fontId="55" fillId="0" borderId="14" xfId="0" applyNumberFormat="1" applyFont="1" applyBorder="1" applyAlignment="1">
      <alignment/>
    </xf>
    <xf numFmtId="0" fontId="54" fillId="0" borderId="0" xfId="0" applyFont="1" applyAlignment="1">
      <alignment/>
    </xf>
    <xf numFmtId="0" fontId="11" fillId="33" borderId="10" xfId="55" applyFont="1" applyFill="1" applyBorder="1" applyAlignment="1">
      <alignment horizontal="left" vertical="center" wrapText="1"/>
      <protection/>
    </xf>
    <xf numFmtId="3" fontId="54" fillId="33" borderId="11" xfId="0" applyNumberFormat="1" applyFont="1" applyFill="1" applyBorder="1" applyAlignment="1" applyProtection="1">
      <alignment horizontal="right" vertical="center"/>
      <protection locked="0"/>
    </xf>
    <xf numFmtId="3" fontId="55" fillId="33" borderId="13" xfId="0" applyNumberFormat="1" applyFont="1" applyFill="1" applyBorder="1" applyAlignment="1">
      <alignment horizontal="right" vertical="center"/>
    </xf>
    <xf numFmtId="0" fontId="53" fillId="0" borderId="0" xfId="0" applyFont="1" applyAlignment="1">
      <alignment/>
    </xf>
    <xf numFmtId="3" fontId="53" fillId="0" borderId="10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3" fillId="33" borderId="10" xfId="0" applyNumberFormat="1" applyFont="1" applyFill="1" applyBorder="1" applyAlignment="1" applyProtection="1">
      <alignment horizontal="right" vertical="center"/>
      <protection locked="0"/>
    </xf>
    <xf numFmtId="3" fontId="56" fillId="33" borderId="12" xfId="0" applyNumberFormat="1" applyFont="1" applyFill="1" applyBorder="1" applyAlignment="1">
      <alignment horizontal="right" vertical="center"/>
    </xf>
    <xf numFmtId="3" fontId="53" fillId="33" borderId="11" xfId="0" applyNumberFormat="1" applyFont="1" applyFill="1" applyBorder="1" applyAlignment="1" applyProtection="1">
      <alignment horizontal="right" vertical="center"/>
      <protection locked="0"/>
    </xf>
    <xf numFmtId="3" fontId="56" fillId="33" borderId="13" xfId="0" applyNumberFormat="1" applyFont="1" applyFill="1" applyBorder="1" applyAlignment="1">
      <alignment horizontal="right" vertical="center"/>
    </xf>
    <xf numFmtId="0" fontId="53" fillId="0" borderId="11" xfId="0" applyFont="1" applyBorder="1" applyAlignment="1">
      <alignment horizontal="left" vertical="center" wrapText="1"/>
    </xf>
    <xf numFmtId="3" fontId="56" fillId="0" borderId="13" xfId="0" applyNumberFormat="1" applyFont="1" applyBorder="1" applyAlignment="1">
      <alignment/>
    </xf>
    <xf numFmtId="0" fontId="12" fillId="0" borderId="11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 applyProtection="1">
      <alignment horizontal="left" vertical="center" wrapText="1"/>
      <protection/>
    </xf>
    <xf numFmtId="0" fontId="8" fillId="0" borderId="11" xfId="55" applyFont="1" applyFill="1" applyBorder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center" vertical="center"/>
      <protection locked="0"/>
    </xf>
    <xf numFmtId="3" fontId="56" fillId="0" borderId="0" xfId="42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 vertical="center"/>
      <protection locked="0"/>
    </xf>
    <xf numFmtId="3" fontId="53" fillId="0" borderId="0" xfId="0" applyNumberFormat="1" applyFont="1" applyAlignment="1" applyProtection="1">
      <alignment horizontal="right" vertical="center"/>
      <protection locked="0"/>
    </xf>
    <xf numFmtId="0" fontId="8" fillId="0" borderId="15" xfId="55" applyFont="1" applyFill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8" fillId="0" borderId="16" xfId="55" applyFont="1" applyFill="1" applyBorder="1" applyAlignment="1" applyProtection="1">
      <alignment horizontal="left" vertical="center" wrapText="1"/>
      <protection/>
    </xf>
    <xf numFmtId="3" fontId="56" fillId="33" borderId="12" xfId="0" applyNumberFormat="1" applyFont="1" applyFill="1" applyBorder="1" applyAlignment="1" applyProtection="1">
      <alignment horizontal="right" vertical="center"/>
      <protection/>
    </xf>
    <xf numFmtId="3" fontId="56" fillId="33" borderId="13" xfId="0" applyNumberFormat="1" applyFont="1" applyFill="1" applyBorder="1" applyAlignment="1" applyProtection="1">
      <alignment horizontal="right" vertical="center"/>
      <protection/>
    </xf>
    <xf numFmtId="3" fontId="53" fillId="33" borderId="10" xfId="0" applyNumberFormat="1" applyFont="1" applyFill="1" applyBorder="1" applyAlignment="1">
      <alignment/>
    </xf>
    <xf numFmtId="3" fontId="56" fillId="33" borderId="12" xfId="0" applyNumberFormat="1" applyFont="1" applyFill="1" applyBorder="1" applyAlignment="1">
      <alignment/>
    </xf>
    <xf numFmtId="3" fontId="53" fillId="33" borderId="11" xfId="0" applyNumberFormat="1" applyFont="1" applyFill="1" applyBorder="1" applyAlignment="1">
      <alignment/>
    </xf>
    <xf numFmtId="0" fontId="53" fillId="0" borderId="10" xfId="0" applyFont="1" applyBorder="1" applyAlignment="1">
      <alignment horizontal="left" vertical="center"/>
    </xf>
    <xf numFmtId="0" fontId="8" fillId="0" borderId="17" xfId="55" applyFont="1" applyFill="1" applyBorder="1" applyAlignment="1">
      <alignment horizontal="left" vertical="center" wrapText="1"/>
      <protection/>
    </xf>
    <xf numFmtId="0" fontId="8" fillId="0" borderId="16" xfId="55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1" xfId="56" applyFont="1" applyFill="1" applyBorder="1" applyAlignment="1">
      <alignment horizontal="left" vertical="center" wrapText="1"/>
      <protection/>
    </xf>
    <xf numFmtId="0" fontId="8" fillId="33" borderId="11" xfId="56" applyFont="1" applyFill="1" applyBorder="1" applyAlignment="1">
      <alignment horizontal="left" vertical="center" wrapText="1"/>
      <protection/>
    </xf>
    <xf numFmtId="0" fontId="8" fillId="33" borderId="10" xfId="56" applyFont="1" applyFill="1" applyBorder="1" applyAlignment="1">
      <alignment horizontal="left" vertical="center" wrapText="1"/>
      <protection/>
    </xf>
    <xf numFmtId="3" fontId="56" fillId="33" borderId="0" xfId="42" applyNumberFormat="1" applyFont="1" applyFill="1" applyBorder="1" applyAlignment="1" applyProtection="1">
      <alignment horizontal="right" vertical="center"/>
      <protection locked="0"/>
    </xf>
    <xf numFmtId="0" fontId="56" fillId="0" borderId="0" xfId="0" applyFont="1" applyAlignment="1">
      <alignment/>
    </xf>
    <xf numFmtId="3" fontId="56" fillId="33" borderId="13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3" fontId="52" fillId="33" borderId="0" xfId="42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left" vertical="center" wrapText="1"/>
    </xf>
    <xf numFmtId="0" fontId="8" fillId="0" borderId="18" xfId="55" applyFont="1" applyFill="1" applyBorder="1" applyAlignment="1">
      <alignment horizontal="left" vertical="center" wrapText="1"/>
      <protection/>
    </xf>
    <xf numFmtId="0" fontId="8" fillId="0" borderId="19" xfId="55" applyFont="1" applyFill="1" applyBorder="1" applyAlignment="1">
      <alignment horizontal="left" vertical="center" wrapText="1"/>
      <protection/>
    </xf>
    <xf numFmtId="0" fontId="8" fillId="0" borderId="20" xfId="55" applyFont="1" applyFill="1" applyBorder="1" applyAlignment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8" fillId="33" borderId="10" xfId="55" applyFont="1" applyFill="1" applyBorder="1" applyAlignment="1">
      <alignment horizontal="left" vertical="center" wrapText="1"/>
      <protection/>
    </xf>
    <xf numFmtId="0" fontId="8" fillId="33" borderId="16" xfId="55" applyFont="1" applyFill="1" applyBorder="1" applyAlignment="1">
      <alignment horizontal="left" vertical="center" wrapText="1"/>
      <protection/>
    </xf>
    <xf numFmtId="3" fontId="53" fillId="33" borderId="16" xfId="0" applyNumberFormat="1" applyFont="1" applyFill="1" applyBorder="1" applyAlignment="1" applyProtection="1">
      <alignment horizontal="right" vertical="center"/>
      <protection locked="0"/>
    </xf>
    <xf numFmtId="3" fontId="56" fillId="33" borderId="13" xfId="42" applyNumberFormat="1" applyFont="1" applyFill="1" applyBorder="1" applyAlignment="1">
      <alignment horizontal="right" vertical="center"/>
    </xf>
    <xf numFmtId="3" fontId="56" fillId="33" borderId="14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3" fontId="51" fillId="33" borderId="0" xfId="0" applyNumberFormat="1" applyFont="1" applyFill="1" applyAlignment="1" applyProtection="1">
      <alignment horizontal="right" vertical="center"/>
      <protection locked="0"/>
    </xf>
    <xf numFmtId="0" fontId="51" fillId="33" borderId="0" xfId="0" applyFont="1" applyFill="1" applyAlignment="1" applyProtection="1">
      <alignment horizontal="center" vertical="center"/>
      <protection locked="0"/>
    </xf>
    <xf numFmtId="3" fontId="53" fillId="0" borderId="10" xfId="0" applyNumberFormat="1" applyFont="1" applyBorder="1" applyAlignment="1">
      <alignment vertical="center"/>
    </xf>
    <xf numFmtId="3" fontId="56" fillId="0" borderId="12" xfId="0" applyNumberFormat="1" applyFont="1" applyBorder="1" applyAlignment="1">
      <alignment vertical="center"/>
    </xf>
    <xf numFmtId="3" fontId="53" fillId="0" borderId="11" xfId="0" applyNumberFormat="1" applyFont="1" applyBorder="1" applyAlignment="1">
      <alignment vertical="center"/>
    </xf>
    <xf numFmtId="3" fontId="56" fillId="0" borderId="14" xfId="0" applyNumberFormat="1" applyFont="1" applyBorder="1" applyAlignment="1">
      <alignment vertical="center"/>
    </xf>
    <xf numFmtId="3" fontId="56" fillId="0" borderId="13" xfId="0" applyNumberFormat="1" applyFont="1" applyBorder="1" applyAlignment="1">
      <alignment vertical="center"/>
    </xf>
    <xf numFmtId="3" fontId="56" fillId="0" borderId="10" xfId="0" applyNumberFormat="1" applyFont="1" applyBorder="1" applyAlignment="1">
      <alignment vertical="center"/>
    </xf>
    <xf numFmtId="3" fontId="13" fillId="33" borderId="10" xfId="0" applyNumberFormat="1" applyFont="1" applyFill="1" applyBorder="1" applyAlignment="1" applyProtection="1">
      <alignment horizontal="right" vertical="center"/>
      <protection locked="0"/>
    </xf>
    <xf numFmtId="3" fontId="13" fillId="33" borderId="1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 applyProtection="1">
      <alignment horizontal="right" vertical="center"/>
      <protection locked="0"/>
    </xf>
    <xf numFmtId="3" fontId="2" fillId="33" borderId="12" xfId="42" applyNumberFormat="1" applyFont="1" applyFill="1" applyBorder="1" applyAlignment="1" applyProtection="1">
      <alignment horizontal="right" vertical="center"/>
      <protection/>
    </xf>
    <xf numFmtId="3" fontId="2" fillId="33" borderId="13" xfId="42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>
      <alignment/>
    </xf>
    <xf numFmtId="3" fontId="2" fillId="33" borderId="0" xfId="42" applyNumberFormat="1" applyFont="1" applyFill="1" applyBorder="1" applyAlignment="1" applyProtection="1">
      <alignment horizontal="right"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Alignment="1">
      <alignment/>
    </xf>
    <xf numFmtId="3" fontId="6" fillId="33" borderId="0" xfId="0" applyNumberFormat="1" applyFont="1" applyFill="1" applyAlignment="1" applyProtection="1">
      <alignment horizontal="right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3" fontId="53" fillId="33" borderId="11" xfId="0" applyNumberFormat="1" applyFont="1" applyFill="1" applyBorder="1" applyAlignment="1">
      <alignment vertical="center"/>
    </xf>
    <xf numFmtId="3" fontId="53" fillId="33" borderId="10" xfId="0" applyNumberFormat="1" applyFont="1" applyFill="1" applyBorder="1" applyAlignment="1">
      <alignment vertical="center"/>
    </xf>
    <xf numFmtId="3" fontId="56" fillId="33" borderId="12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3" fontId="57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53" fillId="33" borderId="12" xfId="0" applyNumberFormat="1" applyFont="1" applyFill="1" applyBorder="1" applyAlignment="1">
      <alignment vertical="center"/>
    </xf>
    <xf numFmtId="3" fontId="56" fillId="33" borderId="13" xfId="0" applyNumberFormat="1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3" fontId="53" fillId="33" borderId="11" xfId="0" applyNumberFormat="1" applyFont="1" applyFill="1" applyBorder="1" applyAlignment="1">
      <alignment horizontal="center" vertical="center"/>
    </xf>
    <xf numFmtId="3" fontId="56" fillId="33" borderId="12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6" fillId="33" borderId="14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3" fontId="54" fillId="0" borderId="21" xfId="0" applyNumberFormat="1" applyFont="1" applyBorder="1" applyAlignment="1">
      <alignment vertical="center"/>
    </xf>
    <xf numFmtId="3" fontId="54" fillId="0" borderId="22" xfId="0" applyNumberFormat="1" applyFont="1" applyBorder="1" applyAlignment="1">
      <alignment vertical="center"/>
    </xf>
    <xf numFmtId="3" fontId="55" fillId="0" borderId="23" xfId="0" applyNumberFormat="1" applyFont="1" applyBorder="1" applyAlignment="1">
      <alignment vertical="center"/>
    </xf>
    <xf numFmtId="3" fontId="55" fillId="0" borderId="24" xfId="0" applyNumberFormat="1" applyFont="1" applyBorder="1" applyAlignment="1">
      <alignment vertical="center"/>
    </xf>
    <xf numFmtId="3" fontId="53" fillId="0" borderId="21" xfId="0" applyNumberFormat="1" applyFont="1" applyBorder="1" applyAlignment="1">
      <alignment vertical="center"/>
    </xf>
    <xf numFmtId="3" fontId="53" fillId="0" borderId="22" xfId="0" applyNumberFormat="1" applyFont="1" applyBorder="1" applyAlignment="1">
      <alignment vertical="center"/>
    </xf>
    <xf numFmtId="3" fontId="56" fillId="0" borderId="23" xfId="0" applyNumberFormat="1" applyFont="1" applyBorder="1" applyAlignment="1">
      <alignment vertical="center"/>
    </xf>
    <xf numFmtId="3" fontId="56" fillId="0" borderId="24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3" fontId="53" fillId="0" borderId="10" xfId="59" applyNumberFormat="1" applyFont="1" applyBorder="1" applyAlignment="1">
      <alignment vertical="center"/>
    </xf>
    <xf numFmtId="3" fontId="53" fillId="0" borderId="11" xfId="59" applyNumberFormat="1" applyFont="1" applyBorder="1" applyAlignment="1">
      <alignment vertical="center"/>
    </xf>
    <xf numFmtId="3" fontId="56" fillId="0" borderId="14" xfId="59" applyNumberFormat="1" applyFont="1" applyBorder="1" applyAlignment="1">
      <alignment vertical="center"/>
    </xf>
    <xf numFmtId="3" fontId="56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14" xfId="0" applyNumberFormat="1" applyFont="1" applyBorder="1" applyAlignment="1">
      <alignment/>
    </xf>
    <xf numFmtId="3" fontId="54" fillId="0" borderId="10" xfId="0" applyNumberFormat="1" applyFont="1" applyBorder="1" applyAlignment="1">
      <alignment vertical="center"/>
    </xf>
    <xf numFmtId="3" fontId="54" fillId="0" borderId="11" xfId="0" applyNumberFormat="1" applyFont="1" applyBorder="1" applyAlignment="1">
      <alignment vertical="center"/>
    </xf>
    <xf numFmtId="3" fontId="55" fillId="0" borderId="12" xfId="0" applyNumberFormat="1" applyFont="1" applyBorder="1" applyAlignment="1">
      <alignment vertical="center"/>
    </xf>
    <xf numFmtId="3" fontId="55" fillId="0" borderId="14" xfId="0" applyNumberFormat="1" applyFont="1" applyBorder="1" applyAlignment="1">
      <alignment vertical="center"/>
    </xf>
    <xf numFmtId="3" fontId="56" fillId="33" borderId="10" xfId="0" applyNumberFormat="1" applyFont="1" applyFill="1" applyBorder="1" applyAlignment="1">
      <alignment vertical="center"/>
    </xf>
    <xf numFmtId="3" fontId="56" fillId="33" borderId="14" xfId="0" applyNumberFormat="1" applyFont="1" applyFill="1" applyBorder="1" applyAlignment="1">
      <alignment vertical="center"/>
    </xf>
    <xf numFmtId="41" fontId="53" fillId="33" borderId="10" xfId="0" applyNumberFormat="1" applyFont="1" applyFill="1" applyBorder="1" applyAlignment="1">
      <alignment vertical="center"/>
    </xf>
    <xf numFmtId="41" fontId="53" fillId="33" borderId="11" xfId="0" applyNumberFormat="1" applyFont="1" applyFill="1" applyBorder="1" applyAlignment="1">
      <alignment vertical="center"/>
    </xf>
    <xf numFmtId="41" fontId="56" fillId="33" borderId="12" xfId="0" applyNumberFormat="1" applyFont="1" applyFill="1" applyBorder="1" applyAlignment="1">
      <alignment vertical="center"/>
    </xf>
    <xf numFmtId="41" fontId="56" fillId="33" borderId="14" xfId="0" applyNumberFormat="1" applyFont="1" applyFill="1" applyBorder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8" fillId="0" borderId="11" xfId="55" applyFont="1" applyFill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0" xfId="0" applyBorder="1" applyAlignment="1">
      <alignment/>
    </xf>
    <xf numFmtId="3" fontId="55" fillId="0" borderId="13" xfId="0" applyNumberFormat="1" applyFont="1" applyBorder="1" applyAlignment="1">
      <alignment/>
    </xf>
    <xf numFmtId="0" fontId="12" fillId="0" borderId="10" xfId="55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 horizontal="left" vertical="center" wrapText="1"/>
    </xf>
    <xf numFmtId="0" fontId="12" fillId="0" borderId="11" xfId="56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left" vertical="center" wrapText="1"/>
      <protection/>
    </xf>
    <xf numFmtId="0" fontId="12" fillId="33" borderId="10" xfId="56" applyFont="1" applyFill="1" applyBorder="1" applyAlignment="1">
      <alignment horizontal="left" vertical="center" wrapText="1"/>
      <protection/>
    </xf>
    <xf numFmtId="0" fontId="58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3" fontId="55" fillId="0" borderId="10" xfId="0" applyNumberFormat="1" applyFont="1" applyBorder="1" applyAlignment="1">
      <alignment/>
    </xf>
    <xf numFmtId="3" fontId="55" fillId="33" borderId="10" xfId="0" applyNumberFormat="1" applyFont="1" applyFill="1" applyBorder="1" applyAlignment="1">
      <alignment horizontal="right" vertical="center"/>
    </xf>
    <xf numFmtId="3" fontId="55" fillId="33" borderId="14" xfId="42" applyNumberFormat="1" applyFont="1" applyFill="1" applyBorder="1" applyAlignment="1">
      <alignment horizontal="right" vertical="center"/>
    </xf>
    <xf numFmtId="3" fontId="56" fillId="33" borderId="10" xfId="0" applyNumberFormat="1" applyFont="1" applyFill="1" applyBorder="1" applyAlignment="1">
      <alignment horizontal="right" vertical="center"/>
    </xf>
    <xf numFmtId="4" fontId="53" fillId="0" borderId="10" xfId="0" applyNumberFormat="1" applyFont="1" applyBorder="1" applyAlignment="1">
      <alignment/>
    </xf>
    <xf numFmtId="4" fontId="53" fillId="34" borderId="10" xfId="0" applyNumberFormat="1" applyFont="1" applyFill="1" applyBorder="1" applyAlignment="1">
      <alignment/>
    </xf>
    <xf numFmtId="4" fontId="56" fillId="33" borderId="12" xfId="0" applyNumberFormat="1" applyFont="1" applyFill="1" applyBorder="1" applyAlignment="1">
      <alignment horizontal="right" vertical="center"/>
    </xf>
    <xf numFmtId="4" fontId="56" fillId="0" borderId="12" xfId="0" applyNumberFormat="1" applyFont="1" applyBorder="1" applyAlignment="1">
      <alignment/>
    </xf>
    <xf numFmtId="4" fontId="56" fillId="34" borderId="12" xfId="0" applyNumberFormat="1" applyFont="1" applyFill="1" applyBorder="1" applyAlignment="1">
      <alignment/>
    </xf>
    <xf numFmtId="4" fontId="53" fillId="0" borderId="11" xfId="0" applyNumberFormat="1" applyFont="1" applyBorder="1" applyAlignment="1">
      <alignment/>
    </xf>
    <xf numFmtId="3" fontId="56" fillId="33" borderId="14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3" borderId="14" xfId="42" applyNumberFormat="1" applyFont="1" applyFill="1" applyBorder="1" applyAlignment="1" applyProtection="1">
      <alignment horizontal="right" vertical="center"/>
      <protection/>
    </xf>
    <xf numFmtId="4" fontId="53" fillId="33" borderId="10" xfId="0" applyNumberFormat="1" applyFont="1" applyFill="1" applyBorder="1" applyAlignment="1">
      <alignment/>
    </xf>
    <xf numFmtId="4" fontId="53" fillId="33" borderId="11" xfId="0" applyNumberFormat="1" applyFont="1" applyFill="1" applyBorder="1" applyAlignment="1">
      <alignment/>
    </xf>
    <xf numFmtId="4" fontId="56" fillId="33" borderId="12" xfId="0" applyNumberFormat="1" applyFont="1" applyFill="1" applyBorder="1" applyAlignment="1">
      <alignment/>
    </xf>
    <xf numFmtId="4" fontId="53" fillId="33" borderId="12" xfId="0" applyNumberFormat="1" applyFont="1" applyFill="1" applyBorder="1" applyAlignment="1">
      <alignment/>
    </xf>
    <xf numFmtId="0" fontId="53" fillId="0" borderId="16" xfId="0" applyFont="1" applyBorder="1" applyAlignment="1">
      <alignment/>
    </xf>
    <xf numFmtId="0" fontId="53" fillId="0" borderId="11" xfId="0" applyFont="1" applyBorder="1" applyAlignment="1">
      <alignment/>
    </xf>
    <xf numFmtId="3" fontId="56" fillId="33" borderId="14" xfId="0" applyNumberFormat="1" applyFont="1" applyFill="1" applyBorder="1" applyAlignment="1" applyProtection="1">
      <alignment horizontal="right" vertical="center"/>
      <protection/>
    </xf>
    <xf numFmtId="3" fontId="56" fillId="33" borderId="14" xfId="42" applyNumberFormat="1" applyFont="1" applyFill="1" applyBorder="1" applyAlignment="1">
      <alignment horizontal="right" vertical="center"/>
    </xf>
    <xf numFmtId="41" fontId="53" fillId="0" borderId="10" xfId="0" applyNumberFormat="1" applyFont="1" applyBorder="1" applyAlignment="1">
      <alignment/>
    </xf>
    <xf numFmtId="41" fontId="53" fillId="0" borderId="11" xfId="0" applyNumberFormat="1" applyFont="1" applyBorder="1" applyAlignment="1">
      <alignment/>
    </xf>
    <xf numFmtId="0" fontId="56" fillId="0" borderId="25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Fill="1" applyBorder="1" applyAlignment="1">
      <alignment horizont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35" borderId="26" xfId="55" applyFont="1" applyFill="1" applyBorder="1" applyAlignment="1">
      <alignment horizontal="center" vertical="center" wrapText="1"/>
      <protection/>
    </xf>
    <xf numFmtId="0" fontId="10" fillId="35" borderId="11" xfId="55" applyFont="1" applyFill="1" applyBorder="1" applyAlignment="1">
      <alignment horizontal="center" vertical="center" wrapText="1"/>
      <protection/>
    </xf>
    <xf numFmtId="3" fontId="9" fillId="33" borderId="16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4" fillId="0" borderId="15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 textRotation="90" wrapText="1"/>
    </xf>
    <xf numFmtId="0" fontId="54" fillId="0" borderId="15" xfId="0" applyFont="1" applyFill="1" applyBorder="1" applyAlignment="1">
      <alignment horizontal="center" vertical="center" textRotation="90" wrapText="1"/>
    </xf>
    <xf numFmtId="0" fontId="54" fillId="0" borderId="11" xfId="0" applyFont="1" applyFill="1" applyBorder="1" applyAlignment="1">
      <alignment horizontal="center" vertical="center" textRotation="90" wrapText="1"/>
    </xf>
    <xf numFmtId="0" fontId="54" fillId="0" borderId="16" xfId="0" applyFont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textRotation="90" wrapText="1"/>
    </xf>
    <xf numFmtId="0" fontId="55" fillId="0" borderId="23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4" fillId="0" borderId="27" xfId="0" applyFont="1" applyFill="1" applyBorder="1" applyAlignment="1">
      <alignment horizontal="left" vertical="center" textRotation="90" wrapText="1"/>
    </xf>
    <xf numFmtId="0" fontId="54" fillId="0" borderId="15" xfId="0" applyFont="1" applyFill="1" applyBorder="1" applyAlignment="1">
      <alignment horizontal="left" vertical="center" textRotation="90" wrapText="1"/>
    </xf>
    <xf numFmtId="0" fontId="54" fillId="0" borderId="11" xfId="0" applyFont="1" applyFill="1" applyBorder="1" applyAlignment="1">
      <alignment horizontal="left" vertical="center" textRotation="90" wrapText="1"/>
    </xf>
    <xf numFmtId="0" fontId="54" fillId="0" borderId="16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6" fillId="0" borderId="27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5" borderId="26" xfId="55" applyFont="1" applyFill="1" applyBorder="1" applyAlignment="1">
      <alignment horizontal="center" vertical="center"/>
      <protection/>
    </xf>
    <xf numFmtId="0" fontId="10" fillId="35" borderId="11" xfId="55" applyFont="1" applyFill="1" applyBorder="1" applyAlignment="1">
      <alignment horizontal="center" vertical="center"/>
      <protection/>
    </xf>
    <xf numFmtId="3" fontId="9" fillId="33" borderId="16" xfId="0" applyNumberFormat="1" applyFont="1" applyFill="1" applyBorder="1" applyAlignment="1">
      <alignment horizontal="center" vertical="center" textRotation="90" wrapText="1"/>
    </xf>
    <xf numFmtId="3" fontId="9" fillId="33" borderId="11" xfId="0" applyNumberFormat="1" applyFont="1" applyFill="1" applyBorder="1" applyAlignment="1">
      <alignment horizontal="center" vertical="center" textRotation="90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35" borderId="26" xfId="55" applyFont="1" applyFill="1" applyBorder="1" applyAlignment="1">
      <alignment horizontal="center" vertical="center" wrapText="1"/>
      <protection/>
    </xf>
    <xf numFmtId="0" fontId="7" fillId="35" borderId="11" xfId="55" applyFont="1" applyFill="1" applyBorder="1" applyAlignment="1">
      <alignment horizontal="center" vertical="center" wrapText="1"/>
      <protection/>
    </xf>
    <xf numFmtId="3" fontId="2" fillId="33" borderId="16" xfId="0" applyNumberFormat="1" applyFont="1" applyFill="1" applyBorder="1" applyAlignment="1">
      <alignment horizontal="center" vertical="center" textRotation="90" wrapText="1"/>
    </xf>
    <xf numFmtId="3" fontId="2" fillId="33" borderId="11" xfId="0" applyNumberFormat="1" applyFont="1" applyFill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3" fontId="9" fillId="33" borderId="32" xfId="0" applyNumberFormat="1" applyFont="1" applyFill="1" applyBorder="1" applyAlignment="1">
      <alignment horizontal="center" vertical="center" wrapText="1"/>
    </xf>
    <xf numFmtId="3" fontId="9" fillId="33" borderId="21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3" fontId="2" fillId="33" borderId="32" xfId="0" applyNumberFormat="1" applyFont="1" applyFill="1" applyBorder="1" applyAlignment="1">
      <alignment horizontal="center" vertical="center" textRotation="90" wrapText="1"/>
    </xf>
    <xf numFmtId="3" fontId="2" fillId="33" borderId="21" xfId="0" applyNumberFormat="1" applyFont="1" applyFill="1" applyBorder="1" applyAlignment="1">
      <alignment horizontal="center" vertical="center" textRotation="90" wrapText="1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 textRotation="90" wrapText="1"/>
    </xf>
    <xf numFmtId="3" fontId="2" fillId="33" borderId="18" xfId="0" applyNumberFormat="1" applyFont="1" applyFill="1" applyBorder="1" applyAlignment="1">
      <alignment horizontal="center" vertical="center" textRotation="90" wrapText="1"/>
    </xf>
    <xf numFmtId="0" fontId="58" fillId="0" borderId="15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7" fillId="35" borderId="26" xfId="55" applyFont="1" applyFill="1" applyBorder="1" applyAlignment="1" applyProtection="1">
      <alignment horizontal="center" vertical="center" wrapText="1"/>
      <protection/>
    </xf>
    <xf numFmtId="0" fontId="7" fillId="35" borderId="11" xfId="55" applyFont="1" applyFill="1" applyBorder="1" applyAlignment="1" applyProtection="1">
      <alignment horizontal="center" vertical="center" wrapText="1"/>
      <protection/>
    </xf>
    <xf numFmtId="3" fontId="2" fillId="33" borderId="16" xfId="0" applyNumberFormat="1" applyFont="1" applyFill="1" applyBorder="1" applyAlignment="1" applyProtection="1">
      <alignment horizontal="center" vertical="center" wrapText="1"/>
      <protection/>
    </xf>
    <xf numFmtId="3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left" vertical="center" wrapText="1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left" vertical="center" wrapText="1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6" fillId="0" borderId="28" xfId="0" applyFont="1" applyBorder="1" applyAlignment="1" applyProtection="1">
      <alignment horizontal="center" vertical="center"/>
      <protection/>
    </xf>
    <xf numFmtId="0" fontId="56" fillId="0" borderId="29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left" vertical="center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56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3" fontId="2" fillId="33" borderId="32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15" fillId="35" borderId="26" xfId="55" applyFont="1" applyFill="1" applyBorder="1" applyAlignment="1" applyProtection="1">
      <alignment horizontal="center" vertical="center" wrapText="1"/>
      <protection/>
    </xf>
    <xf numFmtId="0" fontId="15" fillId="35" borderId="11" xfId="55" applyFont="1" applyFill="1" applyBorder="1" applyAlignment="1" applyProtection="1">
      <alignment horizontal="center" vertical="center" wrapText="1"/>
      <protection/>
    </xf>
    <xf numFmtId="0" fontId="56" fillId="0" borderId="24" xfId="0" applyFont="1" applyBorder="1" applyAlignment="1" applyProtection="1">
      <alignment horizontal="center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56" fillId="0" borderId="31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 wrapText="1"/>
    </xf>
    <xf numFmtId="0" fontId="53" fillId="0" borderId="27" xfId="0" applyFont="1" applyBorder="1" applyAlignment="1">
      <alignment horizontal="left" vertical="center" textRotation="90" wrapText="1"/>
    </xf>
    <xf numFmtId="0" fontId="53" fillId="0" borderId="15" xfId="0" applyFont="1" applyBorder="1" applyAlignment="1">
      <alignment horizontal="left" vertical="center" textRotation="90" wrapText="1"/>
    </xf>
    <xf numFmtId="0" fontId="53" fillId="0" borderId="11" xfId="0" applyFont="1" applyBorder="1" applyAlignment="1">
      <alignment horizontal="left" vertical="center" textRotation="90" wrapText="1"/>
    </xf>
    <xf numFmtId="0" fontId="53" fillId="0" borderId="27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textRotation="89" wrapText="1"/>
    </xf>
    <xf numFmtId="0" fontId="53" fillId="0" borderId="15" xfId="0" applyFont="1" applyBorder="1" applyAlignment="1">
      <alignment horizontal="center" vertical="center" textRotation="89" wrapText="1"/>
    </xf>
    <xf numFmtId="0" fontId="53" fillId="0" borderId="11" xfId="0" applyFont="1" applyBorder="1" applyAlignment="1">
      <alignment horizontal="center" vertical="center" textRotation="89" wrapText="1"/>
    </xf>
    <xf numFmtId="0" fontId="53" fillId="33" borderId="15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5" borderId="26" xfId="55" applyFont="1" applyFill="1" applyBorder="1" applyAlignment="1">
      <alignment horizontal="center" vertical="center"/>
      <protection/>
    </xf>
    <xf numFmtId="0" fontId="7" fillId="35" borderId="11" xfId="55" applyFont="1" applyFill="1" applyBorder="1" applyAlignment="1">
      <alignment horizontal="center" vertical="center"/>
      <protection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7" fillId="35" borderId="26" xfId="55" applyFont="1" applyFill="1" applyBorder="1" applyAlignment="1">
      <alignment horizontal="left" vertical="center" wrapText="1"/>
      <protection/>
    </xf>
    <xf numFmtId="0" fontId="7" fillId="35" borderId="11" xfId="55" applyFont="1" applyFill="1" applyBorder="1" applyAlignment="1">
      <alignment horizontal="left" vertical="center" wrapText="1"/>
      <protection/>
    </xf>
    <xf numFmtId="0" fontId="56" fillId="0" borderId="3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 vertical="center"/>
    </xf>
    <xf numFmtId="3" fontId="56" fillId="0" borderId="23" xfId="0" applyNumberFormat="1" applyFont="1" applyBorder="1" applyAlignment="1">
      <alignment horizontal="center" vertical="center"/>
    </xf>
    <xf numFmtId="3" fontId="56" fillId="0" borderId="28" xfId="0" applyNumberFormat="1" applyFont="1" applyBorder="1" applyAlignment="1">
      <alignment horizontal="center" vertical="center"/>
    </xf>
    <xf numFmtId="3" fontId="56" fillId="0" borderId="29" xfId="0" applyNumberFormat="1" applyFont="1" applyBorder="1" applyAlignment="1">
      <alignment horizontal="center" vertical="center"/>
    </xf>
    <xf numFmtId="3" fontId="14" fillId="33" borderId="16" xfId="0" applyNumberFormat="1" applyFont="1" applyFill="1" applyBorder="1" applyAlignment="1">
      <alignment horizontal="center" vertical="center" textRotation="1" wrapText="1"/>
    </xf>
    <xf numFmtId="3" fontId="14" fillId="33" borderId="11" xfId="0" applyNumberFormat="1" applyFont="1" applyFill="1" applyBorder="1" applyAlignment="1">
      <alignment horizontal="center" vertical="center" textRotation="1" wrapText="1"/>
    </xf>
    <xf numFmtId="3" fontId="2" fillId="33" borderId="16" xfId="0" applyNumberFormat="1" applyFont="1" applyFill="1" applyBorder="1" applyAlignment="1">
      <alignment horizontal="center" vertical="center" textRotation="1" wrapText="1"/>
    </xf>
    <xf numFmtId="3" fontId="2" fillId="33" borderId="11" xfId="0" applyNumberFormat="1" applyFont="1" applyFill="1" applyBorder="1" applyAlignment="1">
      <alignment horizontal="center" vertical="center" textRotation="1" wrapText="1"/>
    </xf>
    <xf numFmtId="0" fontId="8" fillId="0" borderId="15" xfId="55" applyFont="1" applyFill="1" applyBorder="1" applyAlignment="1">
      <alignment horizontal="left" vertical="center" wrapText="1"/>
      <protection/>
    </xf>
    <xf numFmtId="0" fontId="8" fillId="0" borderId="11" xfId="55" applyFont="1" applyFill="1" applyBorder="1" applyAlignment="1">
      <alignment horizontal="left" vertical="center" wrapText="1"/>
      <protection/>
    </xf>
    <xf numFmtId="3" fontId="2" fillId="33" borderId="32" xfId="0" applyNumberFormat="1" applyFont="1" applyFill="1" applyBorder="1" applyAlignment="1">
      <alignment horizontal="center" vertical="center" textRotation="1" wrapText="1"/>
    </xf>
    <xf numFmtId="3" fontId="2" fillId="33" borderId="21" xfId="0" applyNumberFormat="1" applyFont="1" applyFill="1" applyBorder="1" applyAlignment="1">
      <alignment horizontal="center" vertical="center" textRotation="1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H1" sqref="H1:H65536"/>
    </sheetView>
  </sheetViews>
  <sheetFormatPr defaultColWidth="9.140625" defaultRowHeight="15"/>
  <cols>
    <col min="1" max="1" width="5.140625" style="0" customWidth="1"/>
    <col min="2" max="2" width="14.28125" style="0" customWidth="1"/>
    <col min="3" max="3" width="22.7109375" style="0" customWidth="1"/>
    <col min="4" max="7" width="10.7109375" style="0" customWidth="1"/>
    <col min="8" max="8" width="10.7109375" style="0" hidden="1" customWidth="1"/>
    <col min="9" max="9" width="9.140625" style="0" customWidth="1"/>
  </cols>
  <sheetData>
    <row r="1" spans="1:6" ht="15.75" customHeight="1">
      <c r="A1" s="213"/>
      <c r="B1" s="213"/>
      <c r="C1" s="213"/>
      <c r="D1" s="213"/>
      <c r="E1" s="213"/>
      <c r="F1" s="213"/>
    </row>
    <row r="2" spans="1:6" ht="18.75">
      <c r="A2" s="214" t="s">
        <v>0</v>
      </c>
      <c r="B2" s="214"/>
      <c r="C2" s="214"/>
      <c r="D2" s="214"/>
      <c r="E2" s="214"/>
      <c r="F2" s="214"/>
    </row>
    <row r="3" spans="1:9" ht="15" customHeight="1">
      <c r="A3" s="215" t="s">
        <v>1</v>
      </c>
      <c r="B3" s="215" t="s">
        <v>2</v>
      </c>
      <c r="C3" s="217" t="s">
        <v>3</v>
      </c>
      <c r="D3" s="219" t="s">
        <v>1409</v>
      </c>
      <c r="E3" s="219" t="s">
        <v>1407</v>
      </c>
      <c r="F3" s="219" t="s">
        <v>1408</v>
      </c>
      <c r="G3" s="221" t="s">
        <v>8</v>
      </c>
      <c r="H3" s="211" t="s">
        <v>1410</v>
      </c>
      <c r="I3" s="244"/>
    </row>
    <row r="4" spans="1:9" ht="25.5" customHeight="1">
      <c r="A4" s="216"/>
      <c r="B4" s="216"/>
      <c r="C4" s="218"/>
      <c r="D4" s="220"/>
      <c r="E4" s="220"/>
      <c r="F4" s="220"/>
      <c r="G4" s="222"/>
      <c r="H4" s="212"/>
      <c r="I4" s="245"/>
    </row>
    <row r="5" spans="1:9" ht="21">
      <c r="A5" s="228">
        <v>1</v>
      </c>
      <c r="B5" s="229" t="s">
        <v>4</v>
      </c>
      <c r="C5" s="23" t="s">
        <v>5</v>
      </c>
      <c r="D5" s="30">
        <v>817</v>
      </c>
      <c r="E5" s="30">
        <v>478</v>
      </c>
      <c r="F5" s="30">
        <v>930</v>
      </c>
      <c r="G5" s="29">
        <f>SUM(D5:F5)</f>
        <v>2225</v>
      </c>
      <c r="H5" s="29">
        <f>SUM(G5/100)*6.48</f>
        <v>144.18</v>
      </c>
      <c r="I5" s="29">
        <f>ROUND(H5,0)</f>
        <v>144</v>
      </c>
    </row>
    <row r="6" spans="1:9" ht="30" customHeight="1">
      <c r="A6" s="223"/>
      <c r="B6" s="226"/>
      <c r="C6" s="23" t="s">
        <v>6</v>
      </c>
      <c r="D6" s="30">
        <v>533</v>
      </c>
      <c r="E6" s="30">
        <v>265</v>
      </c>
      <c r="F6" s="30">
        <v>352</v>
      </c>
      <c r="G6" s="29">
        <f aca="true" t="shared" si="0" ref="G6:G60">SUM(D6:F6)</f>
        <v>1150</v>
      </c>
      <c r="H6" s="29">
        <f>SUM(G6/100)*6.48</f>
        <v>74.52000000000001</v>
      </c>
      <c r="I6" s="29">
        <f aca="true" t="shared" si="1" ref="I6:I58">ROUND(H6,0)</f>
        <v>75</v>
      </c>
    </row>
    <row r="7" spans="1:9" ht="21">
      <c r="A7" s="224"/>
      <c r="B7" s="227"/>
      <c r="C7" s="23" t="s">
        <v>7</v>
      </c>
      <c r="D7" s="30">
        <v>1041</v>
      </c>
      <c r="E7" s="30">
        <v>475</v>
      </c>
      <c r="F7" s="30">
        <v>809</v>
      </c>
      <c r="G7" s="29">
        <f t="shared" si="0"/>
        <v>2325</v>
      </c>
      <c r="H7" s="29">
        <f aca="true" t="shared" si="2" ref="H7:H60">SUM(G7/100)*6.48</f>
        <v>150.66</v>
      </c>
      <c r="I7" s="29">
        <f t="shared" si="1"/>
        <v>151</v>
      </c>
    </row>
    <row r="8" spans="1:9" ht="21.75" thickBot="1">
      <c r="A8" s="230" t="s">
        <v>8</v>
      </c>
      <c r="B8" s="231"/>
      <c r="C8" s="232"/>
      <c r="D8" s="31">
        <f>SUM(D5:D7)</f>
        <v>2391</v>
      </c>
      <c r="E8" s="31">
        <f>SUM(E5:E7)</f>
        <v>1218</v>
      </c>
      <c r="F8" s="31">
        <f>SUM(F5:F7)</f>
        <v>2091</v>
      </c>
      <c r="G8" s="35">
        <f t="shared" si="0"/>
        <v>5700</v>
      </c>
      <c r="H8" s="35">
        <f t="shared" si="2"/>
        <v>369.36</v>
      </c>
      <c r="I8" s="31">
        <f>SUM(I5:I7)</f>
        <v>370</v>
      </c>
    </row>
    <row r="9" spans="1:9" ht="21.75" thickTop="1">
      <c r="A9" s="223">
        <v>2</v>
      </c>
      <c r="B9" s="225" t="s">
        <v>9</v>
      </c>
      <c r="C9" s="24" t="s">
        <v>10</v>
      </c>
      <c r="D9" s="30">
        <v>469</v>
      </c>
      <c r="E9" s="30">
        <v>179</v>
      </c>
      <c r="F9" s="30">
        <v>289</v>
      </c>
      <c r="G9" s="34">
        <f t="shared" si="0"/>
        <v>937</v>
      </c>
      <c r="H9" s="34">
        <f t="shared" si="2"/>
        <v>60.7176</v>
      </c>
      <c r="I9" s="34">
        <f t="shared" si="1"/>
        <v>61</v>
      </c>
    </row>
    <row r="10" spans="1:9" ht="21">
      <c r="A10" s="223"/>
      <c r="B10" s="226"/>
      <c r="C10" s="23" t="s">
        <v>11</v>
      </c>
      <c r="D10" s="30">
        <v>323</v>
      </c>
      <c r="E10" s="30">
        <v>107</v>
      </c>
      <c r="F10" s="30">
        <v>193</v>
      </c>
      <c r="G10" s="29">
        <f t="shared" si="0"/>
        <v>623</v>
      </c>
      <c r="H10" s="29">
        <f t="shared" si="2"/>
        <v>40.370400000000004</v>
      </c>
      <c r="I10" s="29">
        <f t="shared" si="1"/>
        <v>40</v>
      </c>
    </row>
    <row r="11" spans="1:9" ht="21">
      <c r="A11" s="223"/>
      <c r="B11" s="226"/>
      <c r="C11" s="25" t="s">
        <v>12</v>
      </c>
      <c r="D11" s="30">
        <v>601</v>
      </c>
      <c r="E11" s="30">
        <v>232</v>
      </c>
      <c r="F11" s="30">
        <v>420</v>
      </c>
      <c r="G11" s="29">
        <f t="shared" si="0"/>
        <v>1253</v>
      </c>
      <c r="H11" s="29">
        <f t="shared" si="2"/>
        <v>81.1944</v>
      </c>
      <c r="I11" s="29">
        <f t="shared" si="1"/>
        <v>81</v>
      </c>
    </row>
    <row r="12" spans="1:9" ht="21">
      <c r="A12" s="224"/>
      <c r="B12" s="227"/>
      <c r="C12" s="23" t="s">
        <v>9</v>
      </c>
      <c r="D12" s="30">
        <v>459</v>
      </c>
      <c r="E12" s="30">
        <v>198</v>
      </c>
      <c r="F12" s="30">
        <v>302</v>
      </c>
      <c r="G12" s="29">
        <f t="shared" si="0"/>
        <v>959</v>
      </c>
      <c r="H12" s="29">
        <f t="shared" si="2"/>
        <v>62.1432</v>
      </c>
      <c r="I12" s="29">
        <f t="shared" si="1"/>
        <v>62</v>
      </c>
    </row>
    <row r="13" spans="1:9" ht="21.75" thickBot="1">
      <c r="A13" s="230" t="s">
        <v>8</v>
      </c>
      <c r="B13" s="231"/>
      <c r="C13" s="232"/>
      <c r="D13" s="31">
        <f>SUM(D9:D12)</f>
        <v>1852</v>
      </c>
      <c r="E13" s="31">
        <f>SUM(E9:E12)</f>
        <v>716</v>
      </c>
      <c r="F13" s="31">
        <f>SUM(F9:F12)</f>
        <v>1204</v>
      </c>
      <c r="G13" s="35">
        <f t="shared" si="0"/>
        <v>3772</v>
      </c>
      <c r="H13" s="35">
        <f t="shared" si="2"/>
        <v>244.4256</v>
      </c>
      <c r="I13" s="31">
        <f>SUM(I9:I12)</f>
        <v>244</v>
      </c>
    </row>
    <row r="14" spans="1:9" ht="21.75" thickTop="1">
      <c r="A14" s="223">
        <v>3</v>
      </c>
      <c r="B14" s="225" t="s">
        <v>13</v>
      </c>
      <c r="C14" s="24" t="s">
        <v>14</v>
      </c>
      <c r="D14" s="30">
        <v>718</v>
      </c>
      <c r="E14" s="30">
        <v>305</v>
      </c>
      <c r="F14" s="30">
        <v>626</v>
      </c>
      <c r="G14" s="34">
        <f t="shared" si="0"/>
        <v>1649</v>
      </c>
      <c r="H14" s="34">
        <f t="shared" si="2"/>
        <v>106.8552</v>
      </c>
      <c r="I14" s="34">
        <f t="shared" si="1"/>
        <v>107</v>
      </c>
    </row>
    <row r="15" spans="1:9" ht="21">
      <c r="A15" s="223"/>
      <c r="B15" s="226"/>
      <c r="C15" s="23" t="s">
        <v>15</v>
      </c>
      <c r="D15" s="30">
        <v>601</v>
      </c>
      <c r="E15" s="30">
        <v>254</v>
      </c>
      <c r="F15" s="30">
        <v>430</v>
      </c>
      <c r="G15" s="29">
        <f t="shared" si="0"/>
        <v>1285</v>
      </c>
      <c r="H15" s="29">
        <f t="shared" si="2"/>
        <v>83.268</v>
      </c>
      <c r="I15" s="29">
        <f t="shared" si="1"/>
        <v>83</v>
      </c>
    </row>
    <row r="16" spans="1:9" ht="21">
      <c r="A16" s="223"/>
      <c r="B16" s="226"/>
      <c r="C16" s="23" t="s">
        <v>16</v>
      </c>
      <c r="D16" s="30">
        <v>464</v>
      </c>
      <c r="E16" s="30">
        <v>189</v>
      </c>
      <c r="F16" s="30">
        <v>418</v>
      </c>
      <c r="G16" s="29">
        <f t="shared" si="0"/>
        <v>1071</v>
      </c>
      <c r="H16" s="29">
        <f t="shared" si="2"/>
        <v>69.4008</v>
      </c>
      <c r="I16" s="29">
        <f t="shared" si="1"/>
        <v>69</v>
      </c>
    </row>
    <row r="17" spans="1:9" ht="21">
      <c r="A17" s="224"/>
      <c r="B17" s="227"/>
      <c r="C17" s="25" t="s">
        <v>17</v>
      </c>
      <c r="D17" s="30">
        <v>334</v>
      </c>
      <c r="E17" s="30">
        <v>187</v>
      </c>
      <c r="F17" s="30">
        <v>356</v>
      </c>
      <c r="G17" s="29">
        <f t="shared" si="0"/>
        <v>877</v>
      </c>
      <c r="H17" s="29">
        <f t="shared" si="2"/>
        <v>56.8296</v>
      </c>
      <c r="I17" s="29">
        <f t="shared" si="1"/>
        <v>57</v>
      </c>
    </row>
    <row r="18" spans="1:9" ht="21.75" thickBot="1">
      <c r="A18" s="230" t="s">
        <v>8</v>
      </c>
      <c r="B18" s="231"/>
      <c r="C18" s="232"/>
      <c r="D18" s="31">
        <f>SUM(D14:D17)</f>
        <v>2117</v>
      </c>
      <c r="E18" s="31">
        <f>SUM(E14:E17)</f>
        <v>935</v>
      </c>
      <c r="F18" s="31">
        <f>SUM(F14:F17)</f>
        <v>1830</v>
      </c>
      <c r="G18" s="35">
        <f t="shared" si="0"/>
        <v>4882</v>
      </c>
      <c r="H18" s="35">
        <f t="shared" si="2"/>
        <v>316.35360000000003</v>
      </c>
      <c r="I18" s="31">
        <f>SUM(I14:I17)</f>
        <v>316</v>
      </c>
    </row>
    <row r="19" spans="1:9" ht="21.75" thickTop="1">
      <c r="A19" s="223">
        <v>4</v>
      </c>
      <c r="B19" s="225" t="s">
        <v>18</v>
      </c>
      <c r="C19" s="23" t="s">
        <v>19</v>
      </c>
      <c r="D19" s="30">
        <v>201</v>
      </c>
      <c r="E19" s="30">
        <v>95</v>
      </c>
      <c r="F19" s="30">
        <v>173</v>
      </c>
      <c r="G19" s="34">
        <f t="shared" si="0"/>
        <v>469</v>
      </c>
      <c r="H19" s="34">
        <f t="shared" si="2"/>
        <v>30.391200000000005</v>
      </c>
      <c r="I19" s="34">
        <f t="shared" si="1"/>
        <v>30</v>
      </c>
    </row>
    <row r="20" spans="1:9" ht="21">
      <c r="A20" s="223"/>
      <c r="B20" s="226"/>
      <c r="C20" s="23" t="s">
        <v>20</v>
      </c>
      <c r="D20" s="30">
        <v>314</v>
      </c>
      <c r="E20" s="30">
        <v>95</v>
      </c>
      <c r="F20" s="30">
        <v>143</v>
      </c>
      <c r="G20" s="29">
        <f t="shared" si="0"/>
        <v>552</v>
      </c>
      <c r="H20" s="29">
        <f t="shared" si="2"/>
        <v>35.7696</v>
      </c>
      <c r="I20" s="29">
        <f t="shared" si="1"/>
        <v>36</v>
      </c>
    </row>
    <row r="21" spans="1:9" ht="21">
      <c r="A21" s="223"/>
      <c r="B21" s="226"/>
      <c r="C21" s="25" t="s">
        <v>21</v>
      </c>
      <c r="D21" s="30">
        <v>496</v>
      </c>
      <c r="E21" s="30">
        <v>221</v>
      </c>
      <c r="F21" s="30">
        <v>414</v>
      </c>
      <c r="G21" s="29">
        <f t="shared" si="0"/>
        <v>1131</v>
      </c>
      <c r="H21" s="29">
        <f t="shared" si="2"/>
        <v>73.28880000000001</v>
      </c>
      <c r="I21" s="29">
        <f t="shared" si="1"/>
        <v>73</v>
      </c>
    </row>
    <row r="22" spans="1:9" ht="21">
      <c r="A22" s="223"/>
      <c r="B22" s="226"/>
      <c r="C22" s="23" t="s">
        <v>22</v>
      </c>
      <c r="D22" s="30">
        <v>412</v>
      </c>
      <c r="E22" s="30">
        <v>129</v>
      </c>
      <c r="F22" s="30">
        <v>174</v>
      </c>
      <c r="G22" s="29">
        <f t="shared" si="0"/>
        <v>715</v>
      </c>
      <c r="H22" s="29">
        <f t="shared" si="2"/>
        <v>46.33200000000001</v>
      </c>
      <c r="I22" s="29">
        <f t="shared" si="1"/>
        <v>46</v>
      </c>
    </row>
    <row r="23" spans="1:9" ht="21">
      <c r="A23" s="224"/>
      <c r="B23" s="227"/>
      <c r="C23" s="23" t="s">
        <v>23</v>
      </c>
      <c r="D23" s="30">
        <v>290</v>
      </c>
      <c r="E23" s="30">
        <v>65</v>
      </c>
      <c r="F23" s="30">
        <v>119</v>
      </c>
      <c r="G23" s="29">
        <f t="shared" si="0"/>
        <v>474</v>
      </c>
      <c r="H23" s="29">
        <f t="shared" si="2"/>
        <v>30.715200000000003</v>
      </c>
      <c r="I23" s="29">
        <f t="shared" si="1"/>
        <v>31</v>
      </c>
    </row>
    <row r="24" spans="1:9" ht="21.75" thickBot="1">
      <c r="A24" s="230" t="s">
        <v>8</v>
      </c>
      <c r="B24" s="231"/>
      <c r="C24" s="232"/>
      <c r="D24" s="31">
        <f>SUM(D19:D23)</f>
        <v>1713</v>
      </c>
      <c r="E24" s="31">
        <f>SUM(E19:E23)</f>
        <v>605</v>
      </c>
      <c r="F24" s="31">
        <f>SUM(F19:F23)</f>
        <v>1023</v>
      </c>
      <c r="G24" s="35">
        <f t="shared" si="0"/>
        <v>3341</v>
      </c>
      <c r="H24" s="35">
        <f t="shared" si="2"/>
        <v>216.49679999999998</v>
      </c>
      <c r="I24" s="31">
        <f>SUM(I19:I23)</f>
        <v>216</v>
      </c>
    </row>
    <row r="25" spans="1:9" ht="21.75" thickTop="1">
      <c r="A25" s="236">
        <v>5</v>
      </c>
      <c r="B25" s="225" t="s">
        <v>24</v>
      </c>
      <c r="C25" s="23" t="s">
        <v>25</v>
      </c>
      <c r="D25" s="30">
        <v>443</v>
      </c>
      <c r="E25" s="30">
        <v>235</v>
      </c>
      <c r="F25" s="30">
        <v>382</v>
      </c>
      <c r="G25" s="34">
        <f t="shared" si="0"/>
        <v>1060</v>
      </c>
      <c r="H25" s="34">
        <f t="shared" si="2"/>
        <v>68.688</v>
      </c>
      <c r="I25" s="34">
        <f t="shared" si="1"/>
        <v>69</v>
      </c>
    </row>
    <row r="26" spans="1:9" ht="21">
      <c r="A26" s="236"/>
      <c r="B26" s="226"/>
      <c r="C26" s="23" t="s">
        <v>26</v>
      </c>
      <c r="D26" s="30">
        <v>301</v>
      </c>
      <c r="E26" s="30">
        <v>169</v>
      </c>
      <c r="F26" s="30">
        <v>312</v>
      </c>
      <c r="G26" s="29">
        <f t="shared" si="0"/>
        <v>782</v>
      </c>
      <c r="H26" s="29">
        <f t="shared" si="2"/>
        <v>50.67360000000001</v>
      </c>
      <c r="I26" s="29">
        <f t="shared" si="1"/>
        <v>51</v>
      </c>
    </row>
    <row r="27" spans="1:9" ht="21">
      <c r="A27" s="236"/>
      <c r="B27" s="226"/>
      <c r="C27" s="23" t="s">
        <v>27</v>
      </c>
      <c r="D27" s="30">
        <v>169</v>
      </c>
      <c r="E27" s="30">
        <v>94</v>
      </c>
      <c r="F27" s="30">
        <v>187</v>
      </c>
      <c r="G27" s="29">
        <f t="shared" si="0"/>
        <v>450</v>
      </c>
      <c r="H27" s="29">
        <f t="shared" si="2"/>
        <v>29.160000000000004</v>
      </c>
      <c r="I27" s="29">
        <f t="shared" si="1"/>
        <v>29</v>
      </c>
    </row>
    <row r="28" spans="1:9" ht="21">
      <c r="A28" s="236"/>
      <c r="B28" s="226"/>
      <c r="C28" s="25" t="s">
        <v>28</v>
      </c>
      <c r="D28" s="30">
        <v>362</v>
      </c>
      <c r="E28" s="30">
        <v>273</v>
      </c>
      <c r="F28" s="30">
        <v>582</v>
      </c>
      <c r="G28" s="29">
        <f t="shared" si="0"/>
        <v>1217</v>
      </c>
      <c r="H28" s="29">
        <f t="shared" si="2"/>
        <v>78.86160000000001</v>
      </c>
      <c r="I28" s="29">
        <f t="shared" si="1"/>
        <v>79</v>
      </c>
    </row>
    <row r="29" spans="1:9" ht="21">
      <c r="A29" s="236"/>
      <c r="B29" s="227"/>
      <c r="C29" s="23" t="s">
        <v>29</v>
      </c>
      <c r="D29" s="30">
        <v>211</v>
      </c>
      <c r="E29" s="30">
        <v>99</v>
      </c>
      <c r="F29" s="30">
        <v>192</v>
      </c>
      <c r="G29" s="29">
        <f t="shared" si="0"/>
        <v>502</v>
      </c>
      <c r="H29" s="29">
        <f t="shared" si="2"/>
        <v>32.5296</v>
      </c>
      <c r="I29" s="29">
        <f t="shared" si="1"/>
        <v>33</v>
      </c>
    </row>
    <row r="30" spans="1:9" ht="21.75" thickBot="1">
      <c r="A30" s="230" t="s">
        <v>8</v>
      </c>
      <c r="B30" s="231"/>
      <c r="C30" s="232"/>
      <c r="D30" s="31">
        <f>SUM(D25:D29)</f>
        <v>1486</v>
      </c>
      <c r="E30" s="31">
        <f>SUM(E25:E29)</f>
        <v>870</v>
      </c>
      <c r="F30" s="31">
        <f>SUM(F25:F29)</f>
        <v>1655</v>
      </c>
      <c r="G30" s="35">
        <f t="shared" si="0"/>
        <v>4011</v>
      </c>
      <c r="H30" s="35">
        <f t="shared" si="2"/>
        <v>259.9128</v>
      </c>
      <c r="I30" s="31">
        <f>SUM(I25:I29)</f>
        <v>261</v>
      </c>
    </row>
    <row r="31" spans="1:9" ht="21.75" thickTop="1">
      <c r="A31" s="223">
        <v>6</v>
      </c>
      <c r="B31" s="225" t="s">
        <v>30</v>
      </c>
      <c r="C31" s="24" t="s">
        <v>31</v>
      </c>
      <c r="D31" s="30">
        <v>226</v>
      </c>
      <c r="E31" s="30">
        <v>148</v>
      </c>
      <c r="F31" s="30">
        <v>317</v>
      </c>
      <c r="G31" s="34">
        <f t="shared" si="0"/>
        <v>691</v>
      </c>
      <c r="H31" s="34">
        <f t="shared" si="2"/>
        <v>44.7768</v>
      </c>
      <c r="I31" s="34">
        <f t="shared" si="1"/>
        <v>45</v>
      </c>
    </row>
    <row r="32" spans="1:9" ht="21">
      <c r="A32" s="223"/>
      <c r="B32" s="226"/>
      <c r="C32" s="23" t="s">
        <v>32</v>
      </c>
      <c r="D32" s="30">
        <v>205</v>
      </c>
      <c r="E32" s="30">
        <v>135</v>
      </c>
      <c r="F32" s="30">
        <v>267</v>
      </c>
      <c r="G32" s="29">
        <f t="shared" si="0"/>
        <v>607</v>
      </c>
      <c r="H32" s="29">
        <f t="shared" si="2"/>
        <v>39.333600000000004</v>
      </c>
      <c r="I32" s="29">
        <f t="shared" si="1"/>
        <v>39</v>
      </c>
    </row>
    <row r="33" spans="1:9" ht="21">
      <c r="A33" s="223"/>
      <c r="B33" s="226"/>
      <c r="C33" s="23" t="s">
        <v>33</v>
      </c>
      <c r="D33" s="30">
        <v>198</v>
      </c>
      <c r="E33" s="30">
        <v>104</v>
      </c>
      <c r="F33" s="30">
        <v>227</v>
      </c>
      <c r="G33" s="29">
        <f t="shared" si="0"/>
        <v>529</v>
      </c>
      <c r="H33" s="29">
        <f t="shared" si="2"/>
        <v>34.2792</v>
      </c>
      <c r="I33" s="29">
        <f t="shared" si="1"/>
        <v>34</v>
      </c>
    </row>
    <row r="34" spans="1:9" ht="21">
      <c r="A34" s="224"/>
      <c r="B34" s="227"/>
      <c r="C34" s="23" t="s">
        <v>34</v>
      </c>
      <c r="D34" s="30">
        <v>143</v>
      </c>
      <c r="E34" s="30">
        <v>109</v>
      </c>
      <c r="F34" s="30">
        <v>229</v>
      </c>
      <c r="G34" s="29">
        <f t="shared" si="0"/>
        <v>481</v>
      </c>
      <c r="H34" s="29">
        <f t="shared" si="2"/>
        <v>31.1688</v>
      </c>
      <c r="I34" s="29">
        <f t="shared" si="1"/>
        <v>31</v>
      </c>
    </row>
    <row r="35" spans="1:9" ht="21.75" thickBot="1">
      <c r="A35" s="230" t="s">
        <v>8</v>
      </c>
      <c r="B35" s="231"/>
      <c r="C35" s="232"/>
      <c r="D35" s="31">
        <f>SUM(D31:D34)</f>
        <v>772</v>
      </c>
      <c r="E35" s="31">
        <f>SUM(E31:E34)</f>
        <v>496</v>
      </c>
      <c r="F35" s="31">
        <f>SUM(F31:F34)</f>
        <v>1040</v>
      </c>
      <c r="G35" s="35">
        <f t="shared" si="0"/>
        <v>2308</v>
      </c>
      <c r="H35" s="35">
        <f t="shared" si="2"/>
        <v>149.5584</v>
      </c>
      <c r="I35" s="182">
        <f>SUM(I31:I34)</f>
        <v>149</v>
      </c>
    </row>
    <row r="36" spans="1:9" ht="33" customHeight="1" thickTop="1">
      <c r="A36" s="223">
        <v>7</v>
      </c>
      <c r="B36" s="225" t="s">
        <v>35</v>
      </c>
      <c r="C36" s="24" t="s">
        <v>36</v>
      </c>
      <c r="D36" s="30">
        <v>324</v>
      </c>
      <c r="E36" s="30">
        <v>169</v>
      </c>
      <c r="F36" s="30">
        <v>242</v>
      </c>
      <c r="G36" s="34">
        <f t="shared" si="0"/>
        <v>735</v>
      </c>
      <c r="H36" s="34">
        <f t="shared" si="2"/>
        <v>47.628</v>
      </c>
      <c r="I36" s="29">
        <f t="shared" si="1"/>
        <v>48</v>
      </c>
    </row>
    <row r="37" spans="1:9" ht="27.75" customHeight="1">
      <c r="A37" s="223"/>
      <c r="B37" s="226"/>
      <c r="C37" s="23" t="s">
        <v>37</v>
      </c>
      <c r="D37" s="30">
        <v>554</v>
      </c>
      <c r="E37" s="30">
        <v>229</v>
      </c>
      <c r="F37" s="30">
        <v>362</v>
      </c>
      <c r="G37" s="29">
        <f t="shared" si="0"/>
        <v>1145</v>
      </c>
      <c r="H37" s="29">
        <f t="shared" si="2"/>
        <v>74.196</v>
      </c>
      <c r="I37" s="29">
        <f t="shared" si="1"/>
        <v>74</v>
      </c>
    </row>
    <row r="38" spans="1:9" ht="21">
      <c r="A38" s="224"/>
      <c r="B38" s="227"/>
      <c r="C38" s="23" t="s">
        <v>38</v>
      </c>
      <c r="D38" s="30">
        <v>372</v>
      </c>
      <c r="E38" s="30">
        <v>172</v>
      </c>
      <c r="F38" s="30">
        <v>309</v>
      </c>
      <c r="G38" s="29">
        <f t="shared" si="0"/>
        <v>853</v>
      </c>
      <c r="H38" s="29">
        <f t="shared" si="2"/>
        <v>55.2744</v>
      </c>
      <c r="I38" s="29">
        <f t="shared" si="1"/>
        <v>55</v>
      </c>
    </row>
    <row r="39" spans="1:9" ht="21.75" thickBot="1">
      <c r="A39" s="230" t="s">
        <v>8</v>
      </c>
      <c r="B39" s="231"/>
      <c r="C39" s="232"/>
      <c r="D39" s="31">
        <f>SUM(D36:D38)</f>
        <v>1250</v>
      </c>
      <c r="E39" s="31">
        <f>SUM(E36:E38)</f>
        <v>570</v>
      </c>
      <c r="F39" s="31">
        <f>SUM(F36:F38)</f>
        <v>913</v>
      </c>
      <c r="G39" s="35">
        <f t="shared" si="0"/>
        <v>2733</v>
      </c>
      <c r="H39" s="35">
        <f t="shared" si="2"/>
        <v>177.0984</v>
      </c>
      <c r="I39" s="31">
        <f>SUM(I36:I38)</f>
        <v>177</v>
      </c>
    </row>
    <row r="40" spans="1:9" ht="32.25" customHeight="1" thickTop="1">
      <c r="A40" s="223">
        <v>8</v>
      </c>
      <c r="B40" s="241" t="s">
        <v>39</v>
      </c>
      <c r="C40" s="23" t="s">
        <v>40</v>
      </c>
      <c r="D40" s="30">
        <v>488</v>
      </c>
      <c r="E40" s="30">
        <v>200</v>
      </c>
      <c r="F40" s="30">
        <v>316</v>
      </c>
      <c r="G40" s="34">
        <f t="shared" si="0"/>
        <v>1004</v>
      </c>
      <c r="H40" s="34">
        <f t="shared" si="2"/>
        <v>65.0592</v>
      </c>
      <c r="I40" s="34">
        <f t="shared" si="1"/>
        <v>65</v>
      </c>
    </row>
    <row r="41" spans="1:9" ht="26.25" customHeight="1">
      <c r="A41" s="224"/>
      <c r="B41" s="243"/>
      <c r="C41" s="23" t="s">
        <v>41</v>
      </c>
      <c r="D41" s="30">
        <v>239</v>
      </c>
      <c r="E41" s="30">
        <v>89</v>
      </c>
      <c r="F41" s="30">
        <v>109</v>
      </c>
      <c r="G41" s="29">
        <f t="shared" si="0"/>
        <v>437</v>
      </c>
      <c r="H41" s="29">
        <f t="shared" si="2"/>
        <v>28.317600000000002</v>
      </c>
      <c r="I41" s="29">
        <f t="shared" si="1"/>
        <v>28</v>
      </c>
    </row>
    <row r="42" spans="1:9" ht="21.75" thickBot="1">
      <c r="A42" s="230" t="s">
        <v>8</v>
      </c>
      <c r="B42" s="231"/>
      <c r="C42" s="232"/>
      <c r="D42" s="31">
        <f>SUM(D40:D41)</f>
        <v>727</v>
      </c>
      <c r="E42" s="31">
        <f>SUM(E40:E41)</f>
        <v>289</v>
      </c>
      <c r="F42" s="31">
        <f>SUM(F40:F41)</f>
        <v>425</v>
      </c>
      <c r="G42" s="35">
        <f t="shared" si="0"/>
        <v>1441</v>
      </c>
      <c r="H42" s="35">
        <f t="shared" si="2"/>
        <v>93.3768</v>
      </c>
      <c r="I42" s="31">
        <f>SUM(I40:I41)</f>
        <v>93</v>
      </c>
    </row>
    <row r="43" spans="1:9" ht="21.75" thickTop="1">
      <c r="A43" s="223">
        <v>9</v>
      </c>
      <c r="B43" s="246" t="s">
        <v>42</v>
      </c>
      <c r="C43" s="23" t="s">
        <v>43</v>
      </c>
      <c r="D43" s="30">
        <v>803</v>
      </c>
      <c r="E43" s="30">
        <v>287</v>
      </c>
      <c r="F43" s="30">
        <v>413</v>
      </c>
      <c r="G43" s="34">
        <f t="shared" si="0"/>
        <v>1503</v>
      </c>
      <c r="H43" s="34">
        <f t="shared" si="2"/>
        <v>97.3944</v>
      </c>
      <c r="I43" s="34">
        <f t="shared" si="1"/>
        <v>97</v>
      </c>
    </row>
    <row r="44" spans="1:9" ht="21">
      <c r="A44" s="224"/>
      <c r="B44" s="247"/>
      <c r="C44" s="25" t="s">
        <v>44</v>
      </c>
      <c r="D44" s="30">
        <v>714</v>
      </c>
      <c r="E44" s="30">
        <v>288</v>
      </c>
      <c r="F44" s="30">
        <v>477</v>
      </c>
      <c r="G44" s="29">
        <f t="shared" si="0"/>
        <v>1479</v>
      </c>
      <c r="H44" s="29">
        <f t="shared" si="2"/>
        <v>95.8392</v>
      </c>
      <c r="I44" s="29">
        <f t="shared" si="1"/>
        <v>96</v>
      </c>
    </row>
    <row r="45" spans="1:9" ht="21.75" thickBot="1">
      <c r="A45" s="230" t="s">
        <v>8</v>
      </c>
      <c r="B45" s="231"/>
      <c r="C45" s="232"/>
      <c r="D45" s="31">
        <f>SUM(D43:D44)</f>
        <v>1517</v>
      </c>
      <c r="E45" s="31">
        <f>SUM(E43:E44)</f>
        <v>575</v>
      </c>
      <c r="F45" s="31">
        <f>SUM(F43:F44)</f>
        <v>890</v>
      </c>
      <c r="G45" s="35">
        <f t="shared" si="0"/>
        <v>2982</v>
      </c>
      <c r="H45" s="181">
        <f t="shared" si="2"/>
        <v>193.23360000000002</v>
      </c>
      <c r="I45" s="31">
        <f>SUM(I43:I44)</f>
        <v>193</v>
      </c>
    </row>
    <row r="46" spans="1:9" ht="21.75" thickTop="1">
      <c r="A46" s="26">
        <v>10</v>
      </c>
      <c r="B46" s="132" t="s">
        <v>45</v>
      </c>
      <c r="C46" s="27" t="s">
        <v>46</v>
      </c>
      <c r="D46" s="30">
        <v>492</v>
      </c>
      <c r="E46" s="30">
        <v>224</v>
      </c>
      <c r="F46" s="30">
        <v>377</v>
      </c>
      <c r="G46" s="34">
        <f t="shared" si="0"/>
        <v>1093</v>
      </c>
      <c r="H46" s="29">
        <f t="shared" si="2"/>
        <v>70.8264</v>
      </c>
      <c r="I46" s="34">
        <f t="shared" si="1"/>
        <v>71</v>
      </c>
    </row>
    <row r="47" spans="1:9" ht="21.75" thickBot="1">
      <c r="A47" s="230" t="s">
        <v>8</v>
      </c>
      <c r="B47" s="231"/>
      <c r="C47" s="232"/>
      <c r="D47" s="31">
        <f>SUM(D46)</f>
        <v>492</v>
      </c>
      <c r="E47" s="31">
        <f>SUM(E46)</f>
        <v>224</v>
      </c>
      <c r="F47" s="31">
        <f>SUM(F46)</f>
        <v>377</v>
      </c>
      <c r="G47" s="35">
        <f t="shared" si="0"/>
        <v>1093</v>
      </c>
      <c r="H47" s="35">
        <f t="shared" si="2"/>
        <v>70.8264</v>
      </c>
      <c r="I47" s="35">
        <f t="shared" si="1"/>
        <v>71</v>
      </c>
    </row>
    <row r="48" spans="1:9" ht="42.75" thickTop="1">
      <c r="A48" s="28">
        <v>11</v>
      </c>
      <c r="B48" s="133" t="s">
        <v>47</v>
      </c>
      <c r="C48" s="24" t="s">
        <v>48</v>
      </c>
      <c r="D48" s="30">
        <v>629</v>
      </c>
      <c r="E48" s="30">
        <v>382</v>
      </c>
      <c r="F48" s="30">
        <v>560</v>
      </c>
      <c r="G48" s="34">
        <f t="shared" si="0"/>
        <v>1571</v>
      </c>
      <c r="H48" s="34">
        <f t="shared" si="2"/>
        <v>101.80080000000001</v>
      </c>
      <c r="I48" s="34">
        <f t="shared" si="1"/>
        <v>102</v>
      </c>
    </row>
    <row r="49" spans="1:9" ht="21.75" thickBot="1">
      <c r="A49" s="230" t="s">
        <v>8</v>
      </c>
      <c r="B49" s="231"/>
      <c r="C49" s="232"/>
      <c r="D49" s="31">
        <f>SUM(D48)</f>
        <v>629</v>
      </c>
      <c r="E49" s="31">
        <f>SUM(E48)</f>
        <v>382</v>
      </c>
      <c r="F49" s="31">
        <f>SUM(F48)</f>
        <v>560</v>
      </c>
      <c r="G49" s="35">
        <f t="shared" si="0"/>
        <v>1571</v>
      </c>
      <c r="H49" s="35">
        <f t="shared" si="2"/>
        <v>101.80080000000001</v>
      </c>
      <c r="I49" s="31">
        <f>SUM(I48)</f>
        <v>102</v>
      </c>
    </row>
    <row r="50" spans="1:9" ht="21.75" thickTop="1">
      <c r="A50" s="236">
        <v>12</v>
      </c>
      <c r="B50" s="237" t="s">
        <v>49</v>
      </c>
      <c r="C50" s="23" t="s">
        <v>50</v>
      </c>
      <c r="D50" s="30">
        <v>781</v>
      </c>
      <c r="E50" s="30">
        <v>559</v>
      </c>
      <c r="F50" s="30">
        <v>1267</v>
      </c>
      <c r="G50" s="34">
        <f t="shared" si="0"/>
        <v>2607</v>
      </c>
      <c r="H50" s="34">
        <f t="shared" si="2"/>
        <v>168.9336</v>
      </c>
      <c r="I50" s="34">
        <f t="shared" si="1"/>
        <v>169</v>
      </c>
    </row>
    <row r="51" spans="1:9" ht="21">
      <c r="A51" s="236"/>
      <c r="B51" s="238"/>
      <c r="C51" s="23" t="s">
        <v>51</v>
      </c>
      <c r="D51" s="30">
        <v>560</v>
      </c>
      <c r="E51" s="30">
        <v>224</v>
      </c>
      <c r="F51" s="30">
        <v>473</v>
      </c>
      <c r="G51" s="29">
        <f t="shared" si="0"/>
        <v>1257</v>
      </c>
      <c r="H51" s="29">
        <f t="shared" si="2"/>
        <v>81.45360000000001</v>
      </c>
      <c r="I51" s="29">
        <f t="shared" si="1"/>
        <v>81</v>
      </c>
    </row>
    <row r="52" spans="1:9" ht="21">
      <c r="A52" s="236"/>
      <c r="B52" s="239"/>
      <c r="C52" s="23" t="s">
        <v>52</v>
      </c>
      <c r="D52" s="30">
        <v>376</v>
      </c>
      <c r="E52" s="30">
        <v>169</v>
      </c>
      <c r="F52" s="30">
        <v>236</v>
      </c>
      <c r="G52" s="29">
        <f t="shared" si="0"/>
        <v>781</v>
      </c>
      <c r="H52" s="29">
        <f t="shared" si="2"/>
        <v>50.6088</v>
      </c>
      <c r="I52" s="29">
        <f t="shared" si="1"/>
        <v>51</v>
      </c>
    </row>
    <row r="53" spans="1:9" ht="21.75" thickBot="1">
      <c r="A53" s="240" t="s">
        <v>8</v>
      </c>
      <c r="B53" s="240"/>
      <c r="C53" s="240"/>
      <c r="D53" s="31">
        <f>SUM(D50:D52)</f>
        <v>1717</v>
      </c>
      <c r="E53" s="31">
        <f>SUM(E50:E52)</f>
        <v>952</v>
      </c>
      <c r="F53" s="31">
        <f>SUM(F50:F52)</f>
        <v>1976</v>
      </c>
      <c r="G53" s="35">
        <f t="shared" si="0"/>
        <v>4645</v>
      </c>
      <c r="H53" s="35">
        <f t="shared" si="2"/>
        <v>300.99600000000004</v>
      </c>
      <c r="I53" s="31">
        <f>SUM(I50:I52)</f>
        <v>301</v>
      </c>
    </row>
    <row r="54" spans="1:9" ht="21.75" thickTop="1">
      <c r="A54" s="224">
        <v>13</v>
      </c>
      <c r="B54" s="241" t="s">
        <v>53</v>
      </c>
      <c r="C54" s="24" t="s">
        <v>54</v>
      </c>
      <c r="D54" s="30">
        <v>680</v>
      </c>
      <c r="E54" s="30">
        <v>236</v>
      </c>
      <c r="F54" s="30">
        <v>410</v>
      </c>
      <c r="G54" s="34">
        <f t="shared" si="0"/>
        <v>1326</v>
      </c>
      <c r="H54" s="34">
        <f t="shared" si="2"/>
        <v>85.9248</v>
      </c>
      <c r="I54" s="34">
        <f t="shared" si="1"/>
        <v>86</v>
      </c>
    </row>
    <row r="55" spans="1:9" ht="21.75" customHeight="1">
      <c r="A55" s="236"/>
      <c r="B55" s="242"/>
      <c r="C55" s="23" t="s">
        <v>55</v>
      </c>
      <c r="D55" s="30">
        <v>418</v>
      </c>
      <c r="E55" s="30">
        <v>247</v>
      </c>
      <c r="F55" s="30">
        <v>366</v>
      </c>
      <c r="G55" s="29">
        <f t="shared" si="0"/>
        <v>1031</v>
      </c>
      <c r="H55" s="29">
        <f t="shared" si="2"/>
        <v>66.8088</v>
      </c>
      <c r="I55" s="29">
        <f t="shared" si="1"/>
        <v>67</v>
      </c>
    </row>
    <row r="56" spans="1:9" ht="21">
      <c r="A56" s="236"/>
      <c r="B56" s="242"/>
      <c r="C56" s="23" t="s">
        <v>56</v>
      </c>
      <c r="D56" s="30">
        <v>478</v>
      </c>
      <c r="E56" s="30">
        <v>137</v>
      </c>
      <c r="F56" s="30">
        <v>228</v>
      </c>
      <c r="G56" s="29">
        <f t="shared" si="0"/>
        <v>843</v>
      </c>
      <c r="H56" s="29">
        <f t="shared" si="2"/>
        <v>54.626400000000004</v>
      </c>
      <c r="I56" s="29">
        <f t="shared" si="1"/>
        <v>55</v>
      </c>
    </row>
    <row r="57" spans="1:9" ht="21">
      <c r="A57" s="236"/>
      <c r="B57" s="242"/>
      <c r="C57" s="23" t="s">
        <v>57</v>
      </c>
      <c r="D57" s="30">
        <v>282</v>
      </c>
      <c r="E57" s="30">
        <v>126</v>
      </c>
      <c r="F57" s="30">
        <v>140</v>
      </c>
      <c r="G57" s="29">
        <f t="shared" si="0"/>
        <v>548</v>
      </c>
      <c r="H57" s="29">
        <f t="shared" si="2"/>
        <v>35.510400000000004</v>
      </c>
      <c r="I57" s="29">
        <f t="shared" si="1"/>
        <v>36</v>
      </c>
    </row>
    <row r="58" spans="1:9" ht="21">
      <c r="A58" s="236"/>
      <c r="B58" s="243"/>
      <c r="C58" s="23" t="s">
        <v>58</v>
      </c>
      <c r="D58" s="30">
        <v>457</v>
      </c>
      <c r="E58" s="30">
        <v>147</v>
      </c>
      <c r="F58" s="30">
        <v>234</v>
      </c>
      <c r="G58" s="29">
        <f t="shared" si="0"/>
        <v>838</v>
      </c>
      <c r="H58" s="29">
        <f t="shared" si="2"/>
        <v>54.302400000000006</v>
      </c>
      <c r="I58" s="29">
        <f t="shared" si="1"/>
        <v>54</v>
      </c>
    </row>
    <row r="59" spans="1:9" ht="21.75" thickBot="1">
      <c r="A59" s="230" t="s">
        <v>8</v>
      </c>
      <c r="B59" s="231"/>
      <c r="C59" s="232"/>
      <c r="D59" s="32">
        <f>SUM(D54:D58)</f>
        <v>2315</v>
      </c>
      <c r="E59" s="32">
        <f>SUM(E54:E58)</f>
        <v>893</v>
      </c>
      <c r="F59" s="32">
        <f>SUM(F54:F58)</f>
        <v>1378</v>
      </c>
      <c r="G59" s="35">
        <f t="shared" si="0"/>
        <v>4586</v>
      </c>
      <c r="H59" s="35">
        <f t="shared" si="2"/>
        <v>297.1728</v>
      </c>
      <c r="I59" s="32">
        <f>SUM(I54:I58)</f>
        <v>298</v>
      </c>
    </row>
    <row r="60" spans="1:9" ht="22.5" thickBot="1" thickTop="1">
      <c r="A60" s="233" t="s">
        <v>59</v>
      </c>
      <c r="B60" s="234"/>
      <c r="C60" s="235"/>
      <c r="D60" s="33">
        <f>D59+D53+D49+D47+D45+D42+D39+D35+D30+D24+D18+D13+D8</f>
        <v>18978</v>
      </c>
      <c r="E60" s="33">
        <f>E59+E53+E49+E47+E45+E42+E39+E35+E30+E24+E18+E13+E8</f>
        <v>8725</v>
      </c>
      <c r="F60" s="33">
        <f>F59+F53+F49+F47+F45+F42+F39+F35+F30+F24+F18+F13+F8</f>
        <v>15362</v>
      </c>
      <c r="G60" s="36">
        <f t="shared" si="0"/>
        <v>43065</v>
      </c>
      <c r="H60" s="36">
        <f t="shared" si="2"/>
        <v>2790.612</v>
      </c>
      <c r="I60" s="183">
        <f>I59+I53+I49+I47+I45+I42+I39+I35+I30+I24+I18+I13+I8</f>
        <v>2791</v>
      </c>
    </row>
    <row r="61" ht="15.75" thickTop="1"/>
  </sheetData>
  <sheetProtection/>
  <mergeCells count="47">
    <mergeCell ref="I3:I4"/>
    <mergeCell ref="A49:C49"/>
    <mergeCell ref="A35:C35"/>
    <mergeCell ref="A36:A38"/>
    <mergeCell ref="B36:B38"/>
    <mergeCell ref="A39:C39"/>
    <mergeCell ref="A40:A41"/>
    <mergeCell ref="B40:B41"/>
    <mergeCell ref="A42:C42"/>
    <mergeCell ref="A43:A44"/>
    <mergeCell ref="B43:B44"/>
    <mergeCell ref="A45:C45"/>
    <mergeCell ref="A47:C47"/>
    <mergeCell ref="A24:C24"/>
    <mergeCell ref="A25:A29"/>
    <mergeCell ref="B25:B29"/>
    <mergeCell ref="A60:C60"/>
    <mergeCell ref="A50:A52"/>
    <mergeCell ref="B50:B52"/>
    <mergeCell ref="A53:C53"/>
    <mergeCell ref="A54:A58"/>
    <mergeCell ref="B54:B58"/>
    <mergeCell ref="A59:C59"/>
    <mergeCell ref="A30:C30"/>
    <mergeCell ref="A31:A34"/>
    <mergeCell ref="B31:B34"/>
    <mergeCell ref="A13:C13"/>
    <mergeCell ref="A14:A17"/>
    <mergeCell ref="B14:B17"/>
    <mergeCell ref="A18:C18"/>
    <mergeCell ref="A19:A23"/>
    <mergeCell ref="B19:B23"/>
    <mergeCell ref="A9:A12"/>
    <mergeCell ref="B9:B12"/>
    <mergeCell ref="F3:F4"/>
    <mergeCell ref="A5:A7"/>
    <mergeCell ref="B5:B7"/>
    <mergeCell ref="A8:C8"/>
    <mergeCell ref="D3:D4"/>
    <mergeCell ref="H3:H4"/>
    <mergeCell ref="A1:F1"/>
    <mergeCell ref="A2:F2"/>
    <mergeCell ref="A3:A4"/>
    <mergeCell ref="B3:B4"/>
    <mergeCell ref="C3:C4"/>
    <mergeCell ref="E3:E4"/>
    <mergeCell ref="G3:G4"/>
  </mergeCells>
  <printOptions/>
  <pageMargins left="0.45" right="0.2" top="0" bottom="0.2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43">
      <selection activeCell="J56" sqref="J56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14.57421875" style="0" customWidth="1"/>
    <col min="4" max="4" width="18.28125" style="0" customWidth="1"/>
    <col min="5" max="5" width="12.57421875" style="0" customWidth="1"/>
    <col min="6" max="6" width="10.00390625" style="0" customWidth="1"/>
    <col min="7" max="7" width="11.7109375" style="0" customWidth="1"/>
    <col min="8" max="9" width="0" style="0" hidden="1" customWidth="1"/>
    <col min="10" max="10" width="9.140625" style="0" customWidth="1"/>
  </cols>
  <sheetData>
    <row r="2" spans="2:7" ht="18.75">
      <c r="B2" s="301" t="s">
        <v>663</v>
      </c>
      <c r="C2" s="301"/>
      <c r="D2" s="301"/>
      <c r="E2" s="301"/>
      <c r="F2" s="301"/>
      <c r="G2" s="301"/>
    </row>
    <row r="3" spans="2:10" s="41" customFormat="1" ht="15" customHeight="1">
      <c r="B3" s="302" t="s">
        <v>1</v>
      </c>
      <c r="C3" s="302" t="s">
        <v>2</v>
      </c>
      <c r="D3" s="329" t="s">
        <v>3</v>
      </c>
      <c r="E3" s="306" t="s">
        <v>1406</v>
      </c>
      <c r="F3" s="306" t="s">
        <v>1407</v>
      </c>
      <c r="G3" s="306" t="s">
        <v>1408</v>
      </c>
      <c r="H3" s="322" t="s">
        <v>8</v>
      </c>
      <c r="I3" s="281"/>
      <c r="J3" s="198"/>
    </row>
    <row r="4" spans="2:10" s="41" customFormat="1" ht="18.75">
      <c r="B4" s="303"/>
      <c r="C4" s="303"/>
      <c r="D4" s="330"/>
      <c r="E4" s="307"/>
      <c r="F4" s="307"/>
      <c r="G4" s="307"/>
      <c r="H4" s="323"/>
      <c r="I4" s="282"/>
      <c r="J4" s="199"/>
    </row>
    <row r="5" spans="2:10" s="41" customFormat="1" ht="24.75" customHeight="1">
      <c r="B5" s="312">
        <v>1</v>
      </c>
      <c r="C5" s="313" t="s">
        <v>664</v>
      </c>
      <c r="D5" s="52" t="s">
        <v>665</v>
      </c>
      <c r="E5" s="45">
        <v>745</v>
      </c>
      <c r="F5" s="45">
        <v>313</v>
      </c>
      <c r="G5" s="45">
        <v>379</v>
      </c>
      <c r="H5" s="42">
        <f>SUM(E5:G5)</f>
        <v>1437</v>
      </c>
      <c r="I5" s="43">
        <f>SUM(H5/100)*6.42</f>
        <v>92.2554</v>
      </c>
      <c r="J5" s="42">
        <f>ROUND(I5,0)</f>
        <v>92</v>
      </c>
    </row>
    <row r="6" spans="2:10" s="41" customFormat="1" ht="24.75" customHeight="1">
      <c r="B6" s="308"/>
      <c r="C6" s="310"/>
      <c r="D6" s="52" t="s">
        <v>666</v>
      </c>
      <c r="E6" s="45">
        <v>656</v>
      </c>
      <c r="F6" s="45">
        <v>204</v>
      </c>
      <c r="G6" s="45">
        <v>435</v>
      </c>
      <c r="H6" s="42">
        <f aca="true" t="shared" si="0" ref="H6:H27">SUM(E6:G6)</f>
        <v>1295</v>
      </c>
      <c r="I6" s="42">
        <f aca="true" t="shared" si="1" ref="I6:I56">SUM(H6/100)*6.42</f>
        <v>83.139</v>
      </c>
      <c r="J6" s="42">
        <f aca="true" t="shared" si="2" ref="J6:J54">ROUND(I6,0)</f>
        <v>83</v>
      </c>
    </row>
    <row r="7" spans="2:10" s="41" customFormat="1" ht="24.75" customHeight="1">
      <c r="B7" s="308"/>
      <c r="C7" s="310"/>
      <c r="D7" s="52" t="s">
        <v>667</v>
      </c>
      <c r="E7" s="45">
        <v>739</v>
      </c>
      <c r="F7" s="45">
        <v>446</v>
      </c>
      <c r="G7" s="45">
        <v>506</v>
      </c>
      <c r="H7" s="42">
        <f t="shared" si="0"/>
        <v>1691</v>
      </c>
      <c r="I7" s="42">
        <f t="shared" si="1"/>
        <v>108.5622</v>
      </c>
      <c r="J7" s="42">
        <f t="shared" si="2"/>
        <v>109</v>
      </c>
    </row>
    <row r="8" spans="2:10" s="41" customFormat="1" ht="24.75" customHeight="1">
      <c r="B8" s="309"/>
      <c r="C8" s="311"/>
      <c r="D8" s="52" t="s">
        <v>668</v>
      </c>
      <c r="E8" s="45">
        <v>614</v>
      </c>
      <c r="F8" s="45">
        <v>328</v>
      </c>
      <c r="G8" s="45">
        <v>664</v>
      </c>
      <c r="H8" s="42">
        <f t="shared" si="0"/>
        <v>1606</v>
      </c>
      <c r="I8" s="42">
        <f t="shared" si="1"/>
        <v>103.1052</v>
      </c>
      <c r="J8" s="42">
        <f t="shared" si="2"/>
        <v>103</v>
      </c>
    </row>
    <row r="9" spans="2:10" s="41" customFormat="1" ht="24.75" customHeight="1" thickBot="1">
      <c r="B9" s="314" t="s">
        <v>8</v>
      </c>
      <c r="C9" s="315"/>
      <c r="D9" s="316"/>
      <c r="E9" s="66">
        <f>SUM(E5:E8)</f>
        <v>2754</v>
      </c>
      <c r="F9" s="66">
        <f>SUM(F5:F8)</f>
        <v>1291</v>
      </c>
      <c r="G9" s="66">
        <f>SUM(G5:G8)</f>
        <v>1984</v>
      </c>
      <c r="H9" s="44">
        <f t="shared" si="0"/>
        <v>6029</v>
      </c>
      <c r="I9" s="44">
        <f t="shared" si="1"/>
        <v>387.0618</v>
      </c>
      <c r="J9" s="66">
        <f>SUM(J5:J8)</f>
        <v>387</v>
      </c>
    </row>
    <row r="10" spans="2:10" s="41" customFormat="1" ht="24.75" customHeight="1" thickTop="1">
      <c r="B10" s="308">
        <v>2</v>
      </c>
      <c r="C10" s="310" t="s">
        <v>669</v>
      </c>
      <c r="D10" s="53" t="s">
        <v>670</v>
      </c>
      <c r="E10" s="45">
        <v>626</v>
      </c>
      <c r="F10" s="45">
        <v>236</v>
      </c>
      <c r="G10" s="45">
        <v>416</v>
      </c>
      <c r="H10" s="43">
        <f t="shared" si="0"/>
        <v>1278</v>
      </c>
      <c r="I10" s="43">
        <f t="shared" si="1"/>
        <v>82.04759999999999</v>
      </c>
      <c r="J10" s="43">
        <f t="shared" si="2"/>
        <v>82</v>
      </c>
    </row>
    <row r="11" spans="2:10" s="41" customFormat="1" ht="24.75" customHeight="1">
      <c r="B11" s="308"/>
      <c r="C11" s="310"/>
      <c r="D11" s="52" t="s">
        <v>671</v>
      </c>
      <c r="E11" s="45">
        <v>318</v>
      </c>
      <c r="F11" s="45">
        <v>175</v>
      </c>
      <c r="G11" s="45">
        <v>387</v>
      </c>
      <c r="H11" s="42">
        <f>SUM(E11:G11)</f>
        <v>880</v>
      </c>
      <c r="I11" s="42">
        <f t="shared" si="1"/>
        <v>56.496</v>
      </c>
      <c r="J11" s="42">
        <f t="shared" si="2"/>
        <v>56</v>
      </c>
    </row>
    <row r="12" spans="2:10" s="41" customFormat="1" ht="24.75" customHeight="1">
      <c r="B12" s="308"/>
      <c r="C12" s="310"/>
      <c r="D12" s="52" t="s">
        <v>672</v>
      </c>
      <c r="E12" s="45">
        <v>512</v>
      </c>
      <c r="F12" s="45">
        <v>236</v>
      </c>
      <c r="G12" s="45">
        <v>459</v>
      </c>
      <c r="H12" s="42">
        <f t="shared" si="0"/>
        <v>1207</v>
      </c>
      <c r="I12" s="42">
        <f t="shared" si="1"/>
        <v>77.4894</v>
      </c>
      <c r="J12" s="42">
        <f t="shared" si="2"/>
        <v>77</v>
      </c>
    </row>
    <row r="13" spans="2:10" s="41" customFormat="1" ht="24.75" customHeight="1">
      <c r="B13" s="309"/>
      <c r="C13" s="311"/>
      <c r="D13" s="52" t="s">
        <v>83</v>
      </c>
      <c r="E13" s="45">
        <v>623</v>
      </c>
      <c r="F13" s="45">
        <v>264</v>
      </c>
      <c r="G13" s="45">
        <v>498</v>
      </c>
      <c r="H13" s="42">
        <f t="shared" si="0"/>
        <v>1385</v>
      </c>
      <c r="I13" s="42">
        <f t="shared" si="1"/>
        <v>88.917</v>
      </c>
      <c r="J13" s="42">
        <f t="shared" si="2"/>
        <v>89</v>
      </c>
    </row>
    <row r="14" spans="2:10" s="41" customFormat="1" ht="24.75" customHeight="1" thickBot="1">
      <c r="B14" s="314" t="s">
        <v>8</v>
      </c>
      <c r="C14" s="315"/>
      <c r="D14" s="316"/>
      <c r="E14" s="66">
        <f>SUM(E10:E13)</f>
        <v>2079</v>
      </c>
      <c r="F14" s="66">
        <f>SUM(F10:F13)</f>
        <v>911</v>
      </c>
      <c r="G14" s="66">
        <f>SUM(G10:G13)</f>
        <v>1760</v>
      </c>
      <c r="H14" s="44">
        <f t="shared" si="0"/>
        <v>4750</v>
      </c>
      <c r="I14" s="44">
        <f t="shared" si="1"/>
        <v>304.95</v>
      </c>
      <c r="J14" s="66">
        <f>SUM(J10:J13)</f>
        <v>304</v>
      </c>
    </row>
    <row r="15" spans="2:10" s="41" customFormat="1" ht="24.75" customHeight="1" thickTop="1">
      <c r="B15" s="308">
        <v>3</v>
      </c>
      <c r="C15" s="310" t="s">
        <v>673</v>
      </c>
      <c r="D15" s="53" t="s">
        <v>674</v>
      </c>
      <c r="E15" s="45">
        <v>297</v>
      </c>
      <c r="F15" s="45">
        <v>130</v>
      </c>
      <c r="G15" s="45">
        <v>247</v>
      </c>
      <c r="H15" s="43">
        <f t="shared" si="0"/>
        <v>674</v>
      </c>
      <c r="I15" s="43">
        <f t="shared" si="1"/>
        <v>43.2708</v>
      </c>
      <c r="J15" s="43">
        <f t="shared" si="2"/>
        <v>43</v>
      </c>
    </row>
    <row r="16" spans="2:10" s="41" customFormat="1" ht="24.75" customHeight="1">
      <c r="B16" s="308"/>
      <c r="C16" s="310"/>
      <c r="D16" s="52" t="s">
        <v>675</v>
      </c>
      <c r="E16" s="45">
        <v>233</v>
      </c>
      <c r="F16" s="45">
        <v>85</v>
      </c>
      <c r="G16" s="45">
        <v>172</v>
      </c>
      <c r="H16" s="42">
        <f>SUM(E16:G16)</f>
        <v>490</v>
      </c>
      <c r="I16" s="42">
        <f t="shared" si="1"/>
        <v>31.458000000000002</v>
      </c>
      <c r="J16" s="42">
        <f t="shared" si="2"/>
        <v>31</v>
      </c>
    </row>
    <row r="17" spans="2:10" s="41" customFormat="1" ht="24.75" customHeight="1">
      <c r="B17" s="308"/>
      <c r="C17" s="310"/>
      <c r="D17" s="52" t="s">
        <v>676</v>
      </c>
      <c r="E17" s="45">
        <v>165</v>
      </c>
      <c r="F17" s="45">
        <v>78</v>
      </c>
      <c r="G17" s="45">
        <v>94</v>
      </c>
      <c r="H17" s="42">
        <f t="shared" si="0"/>
        <v>337</v>
      </c>
      <c r="I17" s="42">
        <f t="shared" si="1"/>
        <v>21.6354</v>
      </c>
      <c r="J17" s="42">
        <f t="shared" si="2"/>
        <v>22</v>
      </c>
    </row>
    <row r="18" spans="2:10" s="41" customFormat="1" ht="24.75" customHeight="1">
      <c r="B18" s="309"/>
      <c r="C18" s="311"/>
      <c r="D18" s="52" t="s">
        <v>677</v>
      </c>
      <c r="E18" s="45">
        <v>241</v>
      </c>
      <c r="F18" s="45">
        <v>99</v>
      </c>
      <c r="G18" s="45">
        <v>202</v>
      </c>
      <c r="H18" s="42">
        <f t="shared" si="0"/>
        <v>542</v>
      </c>
      <c r="I18" s="42">
        <f t="shared" si="1"/>
        <v>34.7964</v>
      </c>
      <c r="J18" s="42">
        <f t="shared" si="2"/>
        <v>35</v>
      </c>
    </row>
    <row r="19" spans="2:10" s="41" customFormat="1" ht="24.75" customHeight="1" thickBot="1">
      <c r="B19" s="314" t="s">
        <v>8</v>
      </c>
      <c r="C19" s="315"/>
      <c r="D19" s="316"/>
      <c r="E19" s="66">
        <f>SUM(E15:E18)</f>
        <v>936</v>
      </c>
      <c r="F19" s="66">
        <f>SUM(F15:F18)</f>
        <v>392</v>
      </c>
      <c r="G19" s="66">
        <f>SUM(G15:G18)</f>
        <v>715</v>
      </c>
      <c r="H19" s="44">
        <f t="shared" si="0"/>
        <v>2043</v>
      </c>
      <c r="I19" s="44">
        <f t="shared" si="1"/>
        <v>131.1606</v>
      </c>
      <c r="J19" s="66">
        <f>SUM(J15:J18)</f>
        <v>131</v>
      </c>
    </row>
    <row r="20" spans="2:10" s="41" customFormat="1" ht="24.75" customHeight="1" thickTop="1">
      <c r="B20" s="308">
        <v>4</v>
      </c>
      <c r="C20" s="310" t="s">
        <v>678</v>
      </c>
      <c r="D20" s="53" t="s">
        <v>679</v>
      </c>
      <c r="E20" s="45">
        <v>395</v>
      </c>
      <c r="F20" s="45">
        <v>180</v>
      </c>
      <c r="G20" s="45">
        <v>320</v>
      </c>
      <c r="H20" s="43">
        <f t="shared" si="0"/>
        <v>895</v>
      </c>
      <c r="I20" s="43">
        <f t="shared" si="1"/>
        <v>57.458999999999996</v>
      </c>
      <c r="J20" s="43">
        <f t="shared" si="2"/>
        <v>57</v>
      </c>
    </row>
    <row r="21" spans="2:10" s="41" customFormat="1" ht="24.75" customHeight="1">
      <c r="B21" s="308"/>
      <c r="C21" s="310"/>
      <c r="D21" s="52" t="s">
        <v>680</v>
      </c>
      <c r="E21" s="45">
        <v>486</v>
      </c>
      <c r="F21" s="45">
        <v>234</v>
      </c>
      <c r="G21" s="45">
        <v>78</v>
      </c>
      <c r="H21" s="42">
        <f t="shared" si="0"/>
        <v>798</v>
      </c>
      <c r="I21" s="42">
        <f t="shared" si="1"/>
        <v>51.2316</v>
      </c>
      <c r="J21" s="42">
        <f t="shared" si="2"/>
        <v>51</v>
      </c>
    </row>
    <row r="22" spans="2:10" s="41" customFormat="1" ht="24.75" customHeight="1">
      <c r="B22" s="309"/>
      <c r="C22" s="311"/>
      <c r="D22" s="52" t="s">
        <v>681</v>
      </c>
      <c r="E22" s="45">
        <v>266</v>
      </c>
      <c r="F22" s="45">
        <v>143</v>
      </c>
      <c r="G22" s="45">
        <v>298</v>
      </c>
      <c r="H22" s="42">
        <f>SUM(E22:G22)</f>
        <v>707</v>
      </c>
      <c r="I22" s="42">
        <f t="shared" si="1"/>
        <v>45.3894</v>
      </c>
      <c r="J22" s="42">
        <f t="shared" si="2"/>
        <v>45</v>
      </c>
    </row>
    <row r="23" spans="2:10" s="41" customFormat="1" ht="24.75" customHeight="1" thickBot="1">
      <c r="B23" s="314" t="s">
        <v>8</v>
      </c>
      <c r="C23" s="315"/>
      <c r="D23" s="316"/>
      <c r="E23" s="66">
        <f>SUM(E20:E22)</f>
        <v>1147</v>
      </c>
      <c r="F23" s="66">
        <f>SUM(F20:F22)</f>
        <v>557</v>
      </c>
      <c r="G23" s="66">
        <f>SUM(G20:G22)</f>
        <v>696</v>
      </c>
      <c r="H23" s="44">
        <f t="shared" si="0"/>
        <v>2400</v>
      </c>
      <c r="I23" s="44">
        <f t="shared" si="1"/>
        <v>154.07999999999998</v>
      </c>
      <c r="J23" s="66">
        <f>SUM(J20:J22)</f>
        <v>153</v>
      </c>
    </row>
    <row r="24" spans="2:10" s="41" customFormat="1" ht="24.75" customHeight="1" thickTop="1">
      <c r="B24" s="308">
        <v>5</v>
      </c>
      <c r="C24" s="310" t="s">
        <v>682</v>
      </c>
      <c r="D24" s="53" t="s">
        <v>683</v>
      </c>
      <c r="E24" s="45">
        <v>357</v>
      </c>
      <c r="F24" s="45">
        <v>128</v>
      </c>
      <c r="G24" s="45">
        <v>209</v>
      </c>
      <c r="H24" s="43">
        <f t="shared" si="0"/>
        <v>694</v>
      </c>
      <c r="I24" s="43">
        <f t="shared" si="1"/>
        <v>44.5548</v>
      </c>
      <c r="J24" s="43">
        <f t="shared" si="2"/>
        <v>45</v>
      </c>
    </row>
    <row r="25" spans="2:10" s="41" customFormat="1" ht="24.75" customHeight="1">
      <c r="B25" s="308"/>
      <c r="C25" s="310"/>
      <c r="D25" s="52" t="s">
        <v>684</v>
      </c>
      <c r="E25" s="45">
        <v>259</v>
      </c>
      <c r="F25" s="45">
        <v>144</v>
      </c>
      <c r="G25" s="45">
        <v>248</v>
      </c>
      <c r="H25" s="42">
        <f t="shared" si="0"/>
        <v>651</v>
      </c>
      <c r="I25" s="42">
        <f t="shared" si="1"/>
        <v>41.7942</v>
      </c>
      <c r="J25" s="42">
        <f t="shared" si="2"/>
        <v>42</v>
      </c>
    </row>
    <row r="26" spans="2:10" s="41" customFormat="1" ht="24.75" customHeight="1">
      <c r="B26" s="308"/>
      <c r="C26" s="310"/>
      <c r="D26" s="52" t="s">
        <v>685</v>
      </c>
      <c r="E26" s="45">
        <v>244</v>
      </c>
      <c r="F26" s="45">
        <v>101</v>
      </c>
      <c r="G26" s="45">
        <v>216</v>
      </c>
      <c r="H26" s="42">
        <f t="shared" si="0"/>
        <v>561</v>
      </c>
      <c r="I26" s="42">
        <f t="shared" si="1"/>
        <v>36.016200000000005</v>
      </c>
      <c r="J26" s="42">
        <f t="shared" si="2"/>
        <v>36</v>
      </c>
    </row>
    <row r="27" spans="2:10" s="41" customFormat="1" ht="24.75" customHeight="1">
      <c r="B27" s="308"/>
      <c r="C27" s="310"/>
      <c r="D27" s="65" t="s">
        <v>686</v>
      </c>
      <c r="E27" s="45">
        <v>293</v>
      </c>
      <c r="F27" s="45">
        <v>134</v>
      </c>
      <c r="G27" s="45">
        <v>220</v>
      </c>
      <c r="H27" s="42">
        <f t="shared" si="0"/>
        <v>647</v>
      </c>
      <c r="I27" s="42">
        <f t="shared" si="1"/>
        <v>41.5374</v>
      </c>
      <c r="J27" s="42">
        <f t="shared" si="2"/>
        <v>42</v>
      </c>
    </row>
    <row r="28" spans="2:10" s="41" customFormat="1" ht="24.75" customHeight="1" thickBot="1">
      <c r="B28" s="321" t="s">
        <v>8</v>
      </c>
      <c r="C28" s="321"/>
      <c r="D28" s="321"/>
      <c r="E28" s="66">
        <f>SUM(E24:E27)</f>
        <v>1153</v>
      </c>
      <c r="F28" s="66">
        <f>SUM(F24:F27)</f>
        <v>507</v>
      </c>
      <c r="G28" s="66">
        <f>SUM(G24:G27)</f>
        <v>893</v>
      </c>
      <c r="H28" s="44">
        <f>SUM(E28:G28)</f>
        <v>2553</v>
      </c>
      <c r="I28" s="44">
        <f t="shared" si="1"/>
        <v>163.9026</v>
      </c>
      <c r="J28" s="66">
        <f>SUM(J24:J27)</f>
        <v>165</v>
      </c>
    </row>
    <row r="29" spans="2:10" s="41" customFormat="1" ht="24.75" customHeight="1" thickTop="1">
      <c r="B29" s="319">
        <v>6</v>
      </c>
      <c r="C29" s="320" t="s">
        <v>687</v>
      </c>
      <c r="D29" s="52" t="s">
        <v>688</v>
      </c>
      <c r="E29" s="45">
        <v>353</v>
      </c>
      <c r="F29" s="45">
        <v>143</v>
      </c>
      <c r="G29" s="45">
        <v>257</v>
      </c>
      <c r="H29" s="43">
        <f>SUM(E29:G29)</f>
        <v>753</v>
      </c>
      <c r="I29" s="43">
        <f t="shared" si="1"/>
        <v>48.342600000000004</v>
      </c>
      <c r="J29" s="43">
        <f t="shared" si="2"/>
        <v>48</v>
      </c>
    </row>
    <row r="30" spans="2:10" s="41" customFormat="1" ht="24.75" customHeight="1">
      <c r="B30" s="319"/>
      <c r="C30" s="320"/>
      <c r="D30" s="52" t="s">
        <v>689</v>
      </c>
      <c r="E30" s="45">
        <v>433</v>
      </c>
      <c r="F30" s="45">
        <v>172</v>
      </c>
      <c r="G30" s="45">
        <v>290</v>
      </c>
      <c r="H30" s="42">
        <f>SUM(E30:G30)</f>
        <v>895</v>
      </c>
      <c r="I30" s="42">
        <f t="shared" si="1"/>
        <v>57.458999999999996</v>
      </c>
      <c r="J30" s="42">
        <f t="shared" si="2"/>
        <v>57</v>
      </c>
    </row>
    <row r="31" spans="2:10" s="41" customFormat="1" ht="24.75" customHeight="1">
      <c r="B31" s="319"/>
      <c r="C31" s="320"/>
      <c r="D31" s="52" t="s">
        <v>690</v>
      </c>
      <c r="E31" s="45">
        <v>423</v>
      </c>
      <c r="F31" s="45">
        <v>153</v>
      </c>
      <c r="G31" s="45">
        <v>222</v>
      </c>
      <c r="H31" s="42">
        <f>SUM(E31:G31)</f>
        <v>798</v>
      </c>
      <c r="I31" s="42">
        <f t="shared" si="1"/>
        <v>51.2316</v>
      </c>
      <c r="J31" s="42">
        <f t="shared" si="2"/>
        <v>51</v>
      </c>
    </row>
    <row r="32" spans="2:10" s="41" customFormat="1" ht="24.75" customHeight="1">
      <c r="B32" s="319"/>
      <c r="C32" s="320"/>
      <c r="D32" s="52" t="s">
        <v>691</v>
      </c>
      <c r="E32" s="45">
        <v>326</v>
      </c>
      <c r="F32" s="45">
        <v>129</v>
      </c>
      <c r="G32" s="45">
        <v>186</v>
      </c>
      <c r="H32" s="42">
        <f>SUM(E32:G32)</f>
        <v>641</v>
      </c>
      <c r="I32" s="42">
        <f t="shared" si="1"/>
        <v>41.1522</v>
      </c>
      <c r="J32" s="42">
        <f t="shared" si="2"/>
        <v>41</v>
      </c>
    </row>
    <row r="33" spans="2:10" s="41" customFormat="1" ht="24.75" customHeight="1" thickBot="1">
      <c r="B33" s="314" t="s">
        <v>8</v>
      </c>
      <c r="C33" s="315"/>
      <c r="D33" s="316"/>
      <c r="E33" s="66">
        <f>SUM(E29:E32)</f>
        <v>1535</v>
      </c>
      <c r="F33" s="66">
        <f>SUM(F29:F32)</f>
        <v>597</v>
      </c>
      <c r="G33" s="66">
        <f>SUM(G29:G32)</f>
        <v>955</v>
      </c>
      <c r="H33" s="44">
        <f>SUM(E33:G33)</f>
        <v>3087</v>
      </c>
      <c r="I33" s="44">
        <f t="shared" si="1"/>
        <v>198.18540000000002</v>
      </c>
      <c r="J33" s="66">
        <f>SUM(J29:J32)</f>
        <v>197</v>
      </c>
    </row>
    <row r="34" spans="2:10" s="41" customFormat="1" ht="24.75" customHeight="1" thickTop="1">
      <c r="B34" s="308">
        <v>7</v>
      </c>
      <c r="C34" s="310" t="s">
        <v>692</v>
      </c>
      <c r="D34" s="53" t="s">
        <v>693</v>
      </c>
      <c r="E34" s="45">
        <v>324</v>
      </c>
      <c r="F34" s="45">
        <v>162</v>
      </c>
      <c r="G34" s="45">
        <v>302</v>
      </c>
      <c r="H34" s="43">
        <f>SUM(E34:G34)</f>
        <v>788</v>
      </c>
      <c r="I34" s="43">
        <f t="shared" si="1"/>
        <v>50.5896</v>
      </c>
      <c r="J34" s="43">
        <f t="shared" si="2"/>
        <v>51</v>
      </c>
    </row>
    <row r="35" spans="2:10" s="41" customFormat="1" ht="24.75" customHeight="1">
      <c r="B35" s="309"/>
      <c r="C35" s="311"/>
      <c r="D35" s="52" t="s">
        <v>694</v>
      </c>
      <c r="E35" s="45">
        <v>398</v>
      </c>
      <c r="F35" s="45">
        <v>204</v>
      </c>
      <c r="G35" s="45">
        <v>530</v>
      </c>
      <c r="H35" s="42">
        <f>SUM(E35:G35)</f>
        <v>1132</v>
      </c>
      <c r="I35" s="42">
        <f t="shared" si="1"/>
        <v>72.6744</v>
      </c>
      <c r="J35" s="42">
        <f t="shared" si="2"/>
        <v>73</v>
      </c>
    </row>
    <row r="36" spans="2:10" s="41" customFormat="1" ht="24.75" customHeight="1" thickBot="1">
      <c r="B36" s="314" t="s">
        <v>8</v>
      </c>
      <c r="C36" s="315"/>
      <c r="D36" s="316"/>
      <c r="E36" s="66">
        <f>SUM(E34:E35)</f>
        <v>722</v>
      </c>
      <c r="F36" s="66">
        <f>SUM(F34:F35)</f>
        <v>366</v>
      </c>
      <c r="G36" s="66">
        <f>SUM(G34:G35)</f>
        <v>832</v>
      </c>
      <c r="H36" s="44">
        <f>SUM(E36:G36)</f>
        <v>1920</v>
      </c>
      <c r="I36" s="44">
        <f t="shared" si="1"/>
        <v>123.264</v>
      </c>
      <c r="J36" s="66">
        <f>SUM(J34:J35)</f>
        <v>124</v>
      </c>
    </row>
    <row r="37" spans="2:10" s="41" customFormat="1" ht="24.75" customHeight="1" thickTop="1">
      <c r="B37" s="308">
        <v>8</v>
      </c>
      <c r="C37" s="310" t="s">
        <v>695</v>
      </c>
      <c r="D37" s="53" t="s">
        <v>696</v>
      </c>
      <c r="E37" s="45">
        <v>538</v>
      </c>
      <c r="F37" s="45">
        <v>322</v>
      </c>
      <c r="G37" s="45">
        <v>568</v>
      </c>
      <c r="H37" s="43">
        <f>SUM(E37:G37)</f>
        <v>1428</v>
      </c>
      <c r="I37" s="43">
        <f t="shared" si="1"/>
        <v>91.6776</v>
      </c>
      <c r="J37" s="43">
        <f t="shared" si="2"/>
        <v>92</v>
      </c>
    </row>
    <row r="38" spans="2:10" s="41" customFormat="1" ht="24.75" customHeight="1">
      <c r="B38" s="308"/>
      <c r="C38" s="310"/>
      <c r="D38" s="52" t="s">
        <v>697</v>
      </c>
      <c r="E38" s="45">
        <v>142</v>
      </c>
      <c r="F38" s="45">
        <v>63</v>
      </c>
      <c r="G38" s="45">
        <v>157</v>
      </c>
      <c r="H38" s="42">
        <f>SUM(E38:G38)</f>
        <v>362</v>
      </c>
      <c r="I38" s="42">
        <f t="shared" si="1"/>
        <v>23.2404</v>
      </c>
      <c r="J38" s="42">
        <f t="shared" si="2"/>
        <v>23</v>
      </c>
    </row>
    <row r="39" spans="2:10" s="41" customFormat="1" ht="24.75" customHeight="1">
      <c r="B39" s="309"/>
      <c r="C39" s="311"/>
      <c r="D39" s="52" t="s">
        <v>698</v>
      </c>
      <c r="E39" s="45">
        <v>181</v>
      </c>
      <c r="F39" s="45">
        <v>132</v>
      </c>
      <c r="G39" s="45">
        <v>246</v>
      </c>
      <c r="H39" s="42">
        <f>SUM(E39:G39)</f>
        <v>559</v>
      </c>
      <c r="I39" s="42">
        <f t="shared" si="1"/>
        <v>35.8878</v>
      </c>
      <c r="J39" s="42">
        <f t="shared" si="2"/>
        <v>36</v>
      </c>
    </row>
    <row r="40" spans="2:10" s="41" customFormat="1" ht="24.75" customHeight="1" thickBot="1">
      <c r="B40" s="314" t="s">
        <v>8</v>
      </c>
      <c r="C40" s="315"/>
      <c r="D40" s="316"/>
      <c r="E40" s="66">
        <f>SUM(E37:E39)</f>
        <v>861</v>
      </c>
      <c r="F40" s="66">
        <f>SUM(F37:F39)</f>
        <v>517</v>
      </c>
      <c r="G40" s="66">
        <f>SUM(G37:G39)</f>
        <v>971</v>
      </c>
      <c r="H40" s="44">
        <f>SUM(E40:G40)</f>
        <v>2349</v>
      </c>
      <c r="I40" s="44">
        <f t="shared" si="1"/>
        <v>150.80579999999998</v>
      </c>
      <c r="J40" s="66">
        <f>SUM(J37:J39)</f>
        <v>151</v>
      </c>
    </row>
    <row r="41" spans="2:10" s="41" customFormat="1" ht="24.75" customHeight="1" thickTop="1">
      <c r="B41" s="308">
        <v>9</v>
      </c>
      <c r="C41" s="310" t="s">
        <v>699</v>
      </c>
      <c r="D41" s="53" t="s">
        <v>700</v>
      </c>
      <c r="E41" s="45">
        <v>152</v>
      </c>
      <c r="F41" s="45">
        <v>221</v>
      </c>
      <c r="G41" s="45">
        <v>495</v>
      </c>
      <c r="H41" s="43">
        <f>SUM(E41:G41)</f>
        <v>868</v>
      </c>
      <c r="I41" s="43">
        <f t="shared" si="1"/>
        <v>55.7256</v>
      </c>
      <c r="J41" s="43">
        <f t="shared" si="2"/>
        <v>56</v>
      </c>
    </row>
    <row r="42" spans="2:10" s="41" customFormat="1" ht="24.75" customHeight="1">
      <c r="B42" s="308"/>
      <c r="C42" s="310"/>
      <c r="D42" s="52" t="s">
        <v>701</v>
      </c>
      <c r="E42" s="45">
        <v>318</v>
      </c>
      <c r="F42" s="45">
        <v>259</v>
      </c>
      <c r="G42" s="45">
        <v>683</v>
      </c>
      <c r="H42" s="42">
        <f>SUM(E42:G42)</f>
        <v>1260</v>
      </c>
      <c r="I42" s="42">
        <f t="shared" si="1"/>
        <v>80.892</v>
      </c>
      <c r="J42" s="42">
        <f t="shared" si="2"/>
        <v>81</v>
      </c>
    </row>
    <row r="43" spans="2:10" s="41" customFormat="1" ht="24.75" customHeight="1">
      <c r="B43" s="309"/>
      <c r="C43" s="311"/>
      <c r="D43" s="52" t="s">
        <v>702</v>
      </c>
      <c r="E43" s="45">
        <v>145</v>
      </c>
      <c r="F43" s="45">
        <v>159</v>
      </c>
      <c r="G43" s="45">
        <v>377</v>
      </c>
      <c r="H43" s="42">
        <f>SUM(E43:G43)</f>
        <v>681</v>
      </c>
      <c r="I43" s="42">
        <f t="shared" si="1"/>
        <v>43.7202</v>
      </c>
      <c r="J43" s="42">
        <f t="shared" si="2"/>
        <v>44</v>
      </c>
    </row>
    <row r="44" spans="2:10" s="41" customFormat="1" ht="24.75" customHeight="1" thickBot="1">
      <c r="B44" s="314" t="s">
        <v>8</v>
      </c>
      <c r="C44" s="315"/>
      <c r="D44" s="316"/>
      <c r="E44" s="66">
        <f>SUM(E41:E43)</f>
        <v>615</v>
      </c>
      <c r="F44" s="66">
        <f>SUM(F41:F43)</f>
        <v>639</v>
      </c>
      <c r="G44" s="66">
        <f>SUM(G41:G43)</f>
        <v>1555</v>
      </c>
      <c r="H44" s="44">
        <f>SUM(E44:G44)</f>
        <v>2809</v>
      </c>
      <c r="I44" s="44">
        <f t="shared" si="1"/>
        <v>180.3378</v>
      </c>
      <c r="J44" s="66">
        <f>SUM(J41:J43)</f>
        <v>181</v>
      </c>
    </row>
    <row r="45" spans="2:10" s="41" customFormat="1" ht="24.75" customHeight="1" thickTop="1">
      <c r="B45" s="308">
        <v>10</v>
      </c>
      <c r="C45" s="310" t="s">
        <v>703</v>
      </c>
      <c r="D45" s="53" t="s">
        <v>704</v>
      </c>
      <c r="E45" s="45">
        <v>445</v>
      </c>
      <c r="F45" s="45">
        <v>240</v>
      </c>
      <c r="G45" s="45">
        <v>524</v>
      </c>
      <c r="H45" s="43">
        <f>SUM(E45:G45)</f>
        <v>1209</v>
      </c>
      <c r="I45" s="43">
        <f t="shared" si="1"/>
        <v>77.6178</v>
      </c>
      <c r="J45" s="43">
        <f t="shared" si="2"/>
        <v>78</v>
      </c>
    </row>
    <row r="46" spans="2:10" s="41" customFormat="1" ht="24.75" customHeight="1">
      <c r="B46" s="308"/>
      <c r="C46" s="310"/>
      <c r="D46" s="52" t="s">
        <v>705</v>
      </c>
      <c r="E46" s="45">
        <v>639</v>
      </c>
      <c r="F46" s="45">
        <v>284</v>
      </c>
      <c r="G46" s="45">
        <v>457</v>
      </c>
      <c r="H46" s="42">
        <f>SUM(E46:G46)</f>
        <v>1380</v>
      </c>
      <c r="I46" s="42">
        <f t="shared" si="1"/>
        <v>88.596</v>
      </c>
      <c r="J46" s="42">
        <f t="shared" si="2"/>
        <v>89</v>
      </c>
    </row>
    <row r="47" spans="2:10" s="41" customFormat="1" ht="24.75" customHeight="1">
      <c r="B47" s="308"/>
      <c r="C47" s="310"/>
      <c r="D47" s="52" t="s">
        <v>706</v>
      </c>
      <c r="E47" s="45">
        <v>628</v>
      </c>
      <c r="F47" s="45">
        <v>308</v>
      </c>
      <c r="G47" s="45">
        <v>580</v>
      </c>
      <c r="H47" s="42">
        <f>SUM(E47:G47)</f>
        <v>1516</v>
      </c>
      <c r="I47" s="42">
        <f t="shared" si="1"/>
        <v>97.3272</v>
      </c>
      <c r="J47" s="42">
        <f t="shared" si="2"/>
        <v>97</v>
      </c>
    </row>
    <row r="48" spans="2:10" s="41" customFormat="1" ht="24.75" customHeight="1">
      <c r="B48" s="309"/>
      <c r="C48" s="311"/>
      <c r="D48" s="52" t="s">
        <v>707</v>
      </c>
      <c r="E48" s="45">
        <v>454</v>
      </c>
      <c r="F48" s="45">
        <v>212</v>
      </c>
      <c r="G48" s="45">
        <v>401</v>
      </c>
      <c r="H48" s="42">
        <f>SUM(E48:G48)</f>
        <v>1067</v>
      </c>
      <c r="I48" s="42">
        <f t="shared" si="1"/>
        <v>68.5014</v>
      </c>
      <c r="J48" s="42">
        <f t="shared" si="2"/>
        <v>69</v>
      </c>
    </row>
    <row r="49" spans="2:10" s="41" customFormat="1" ht="24.75" customHeight="1" thickBot="1">
      <c r="B49" s="314" t="s">
        <v>8</v>
      </c>
      <c r="C49" s="315"/>
      <c r="D49" s="316"/>
      <c r="E49" s="66">
        <f>SUM(E45:E48)</f>
        <v>2166</v>
      </c>
      <c r="F49" s="66">
        <f>SUM(F45:F48)</f>
        <v>1044</v>
      </c>
      <c r="G49" s="66">
        <f>SUM(G45:G48)</f>
        <v>1962</v>
      </c>
      <c r="H49" s="44">
        <f>SUM(E49:G49)</f>
        <v>5172</v>
      </c>
      <c r="I49" s="44">
        <f t="shared" si="1"/>
        <v>332.0424</v>
      </c>
      <c r="J49" s="66">
        <f>SUM(J45:J48)</f>
        <v>333</v>
      </c>
    </row>
    <row r="50" spans="2:10" s="41" customFormat="1" ht="24.75" customHeight="1" thickTop="1">
      <c r="B50" s="309">
        <v>11</v>
      </c>
      <c r="C50" s="311" t="s">
        <v>708</v>
      </c>
      <c r="D50" s="53" t="s">
        <v>709</v>
      </c>
      <c r="E50" s="45">
        <v>397</v>
      </c>
      <c r="F50" s="45">
        <v>127</v>
      </c>
      <c r="G50" s="45">
        <v>289</v>
      </c>
      <c r="H50" s="43">
        <f>SUM(E50:G50)</f>
        <v>813</v>
      </c>
      <c r="I50" s="43">
        <f t="shared" si="1"/>
        <v>52.1946</v>
      </c>
      <c r="J50" s="43">
        <f t="shared" si="2"/>
        <v>52</v>
      </c>
    </row>
    <row r="51" spans="2:10" s="41" customFormat="1" ht="24.75" customHeight="1">
      <c r="B51" s="319"/>
      <c r="C51" s="320"/>
      <c r="D51" s="52" t="s">
        <v>710</v>
      </c>
      <c r="E51" s="45">
        <v>329</v>
      </c>
      <c r="F51" s="45">
        <v>148</v>
      </c>
      <c r="G51" s="45">
        <v>304</v>
      </c>
      <c r="H51" s="42">
        <f>SUM(E51:G51)</f>
        <v>781</v>
      </c>
      <c r="I51" s="42">
        <f t="shared" si="1"/>
        <v>50.1402</v>
      </c>
      <c r="J51" s="42">
        <f t="shared" si="2"/>
        <v>50</v>
      </c>
    </row>
    <row r="52" spans="2:10" s="41" customFormat="1" ht="24.75" customHeight="1">
      <c r="B52" s="319"/>
      <c r="C52" s="320"/>
      <c r="D52" s="52" t="s">
        <v>711</v>
      </c>
      <c r="E52" s="45">
        <v>288</v>
      </c>
      <c r="F52" s="45">
        <v>153</v>
      </c>
      <c r="G52" s="45">
        <v>369</v>
      </c>
      <c r="H52" s="42">
        <f>SUM(E52:G52)</f>
        <v>810</v>
      </c>
      <c r="I52" s="42">
        <f t="shared" si="1"/>
        <v>52.001999999999995</v>
      </c>
      <c r="J52" s="42">
        <f t="shared" si="2"/>
        <v>52</v>
      </c>
    </row>
    <row r="53" spans="2:10" s="41" customFormat="1" ht="24.75" customHeight="1">
      <c r="B53" s="319"/>
      <c r="C53" s="320"/>
      <c r="D53" s="52" t="s">
        <v>712</v>
      </c>
      <c r="E53" s="45">
        <v>285</v>
      </c>
      <c r="F53" s="45">
        <v>117</v>
      </c>
      <c r="G53" s="45">
        <v>252</v>
      </c>
      <c r="H53" s="42">
        <f>SUM(E53:G53)</f>
        <v>654</v>
      </c>
      <c r="I53" s="42">
        <f t="shared" si="1"/>
        <v>41.9868</v>
      </c>
      <c r="J53" s="42">
        <f t="shared" si="2"/>
        <v>42</v>
      </c>
    </row>
    <row r="54" spans="2:10" s="41" customFormat="1" ht="24.75" customHeight="1">
      <c r="B54" s="319"/>
      <c r="C54" s="320"/>
      <c r="D54" s="52" t="s">
        <v>713</v>
      </c>
      <c r="E54" s="45">
        <v>291</v>
      </c>
      <c r="F54" s="45">
        <v>129</v>
      </c>
      <c r="G54" s="45">
        <v>374</v>
      </c>
      <c r="H54" s="42">
        <f>SUM(E54:G54)</f>
        <v>794</v>
      </c>
      <c r="I54" s="42">
        <f t="shared" si="1"/>
        <v>50.9748</v>
      </c>
      <c r="J54" s="42">
        <f t="shared" si="2"/>
        <v>51</v>
      </c>
    </row>
    <row r="55" spans="2:10" s="41" customFormat="1" ht="24.75" customHeight="1" thickBot="1">
      <c r="B55" s="321" t="s">
        <v>8</v>
      </c>
      <c r="C55" s="321"/>
      <c r="D55" s="321"/>
      <c r="E55" s="66">
        <f>SUM(E50:E54)</f>
        <v>1590</v>
      </c>
      <c r="F55" s="66">
        <f>SUM(F50:F54)</f>
        <v>674</v>
      </c>
      <c r="G55" s="66">
        <f>SUM(G50:G54)</f>
        <v>1588</v>
      </c>
      <c r="H55" s="44">
        <f>SUM(E55:G55)</f>
        <v>3852</v>
      </c>
      <c r="I55" s="44">
        <f t="shared" si="1"/>
        <v>247.29840000000002</v>
      </c>
      <c r="J55" s="66">
        <f>SUM(J50:J54)</f>
        <v>247</v>
      </c>
    </row>
    <row r="56" spans="2:10" s="41" customFormat="1" ht="24.75" customHeight="1" thickBot="1" thickTop="1">
      <c r="B56" s="331" t="s">
        <v>59</v>
      </c>
      <c r="C56" s="332"/>
      <c r="D56" s="333"/>
      <c r="E56" s="67">
        <f>E55+E49+E44+E40+E36+E33+E28+E23+E19+E14+E9</f>
        <v>15558</v>
      </c>
      <c r="F56" s="67">
        <f>F55+F49+F44+F40+F36+F33+F28+F23+F19+F14+F9</f>
        <v>7495</v>
      </c>
      <c r="G56" s="67">
        <f>G55+G49+G44+G40+G36+G33+G28+G23+G19+G14+G9</f>
        <v>13911</v>
      </c>
      <c r="H56" s="50">
        <f>SUM(E56:G56)</f>
        <v>36964</v>
      </c>
      <c r="I56" s="148">
        <f t="shared" si="1"/>
        <v>2373.0888</v>
      </c>
      <c r="J56" s="200">
        <f>J55+J49+J44+J40+J36+J33+J28+J23+J19+J14+J9</f>
        <v>2373</v>
      </c>
    </row>
    <row r="57" spans="2:7" ht="15.75" thickTop="1">
      <c r="B57" s="2"/>
      <c r="C57" s="2"/>
      <c r="D57" s="2"/>
      <c r="E57" s="3"/>
      <c r="F57" s="3"/>
      <c r="G57" s="3"/>
    </row>
    <row r="58" spans="2:7" ht="15">
      <c r="B58" s="2"/>
      <c r="C58" s="4"/>
      <c r="D58" s="4"/>
      <c r="E58" s="2"/>
      <c r="F58" s="2"/>
      <c r="G58" s="2"/>
    </row>
    <row r="59" spans="2:7" ht="15">
      <c r="B59" s="5"/>
      <c r="C59" s="6"/>
      <c r="D59" s="7"/>
      <c r="E59" s="8"/>
      <c r="F59" s="5"/>
      <c r="G59" s="5"/>
    </row>
    <row r="60" spans="2:7" ht="15">
      <c r="B60" s="5"/>
      <c r="C60" s="6"/>
      <c r="D60" s="7"/>
      <c r="E60" s="8"/>
      <c r="F60" s="5"/>
      <c r="G60" s="5"/>
    </row>
    <row r="61" spans="2:7" ht="15">
      <c r="B61" s="5"/>
      <c r="C61" s="6"/>
      <c r="D61" s="7"/>
      <c r="E61" s="8"/>
      <c r="F61" s="8"/>
      <c r="G61" s="8"/>
    </row>
    <row r="62" spans="2:7" ht="15">
      <c r="B62" s="5"/>
      <c r="C62" s="6"/>
      <c r="D62" s="7"/>
      <c r="E62" s="8"/>
      <c r="F62" s="8"/>
      <c r="G62" s="8"/>
    </row>
    <row r="63" spans="2:7" ht="15">
      <c r="B63" s="5"/>
      <c r="C63" s="6"/>
      <c r="D63" s="7"/>
      <c r="E63" s="8"/>
      <c r="F63" s="8"/>
      <c r="G63" s="8"/>
    </row>
    <row r="64" spans="2:7" ht="15">
      <c r="B64" s="13"/>
      <c r="C64" s="14"/>
      <c r="D64" s="12"/>
      <c r="E64" s="15"/>
      <c r="F64" s="15"/>
      <c r="G64" s="15"/>
    </row>
  </sheetData>
  <sheetProtection/>
  <mergeCells count="43">
    <mergeCell ref="B33:D33"/>
    <mergeCell ref="B34:B35"/>
    <mergeCell ref="C34:C35"/>
    <mergeCell ref="B36:D36"/>
    <mergeCell ref="B37:B39"/>
    <mergeCell ref="C37:C39"/>
    <mergeCell ref="B55:D55"/>
    <mergeCell ref="B56:D56"/>
    <mergeCell ref="B40:D40"/>
    <mergeCell ref="B41:B43"/>
    <mergeCell ref="C41:C43"/>
    <mergeCell ref="B44:D44"/>
    <mergeCell ref="B45:B48"/>
    <mergeCell ref="C45:C48"/>
    <mergeCell ref="B49:D49"/>
    <mergeCell ref="B50:B54"/>
    <mergeCell ref="C50:C54"/>
    <mergeCell ref="C29:C32"/>
    <mergeCell ref="B14:D14"/>
    <mergeCell ref="B15:B18"/>
    <mergeCell ref="C15:C18"/>
    <mergeCell ref="B19:D19"/>
    <mergeCell ref="B20:B22"/>
    <mergeCell ref="C20:C22"/>
    <mergeCell ref="B23:D23"/>
    <mergeCell ref="B24:B27"/>
    <mergeCell ref="C24:C27"/>
    <mergeCell ref="B28:D28"/>
    <mergeCell ref="B29:B32"/>
    <mergeCell ref="B10:B13"/>
    <mergeCell ref="C10:C13"/>
    <mergeCell ref="G3:G4"/>
    <mergeCell ref="B5:B8"/>
    <mergeCell ref="C5:C8"/>
    <mergeCell ref="B9:D9"/>
    <mergeCell ref="E3:E4"/>
    <mergeCell ref="I3:I4"/>
    <mergeCell ref="B2:G2"/>
    <mergeCell ref="B3:B4"/>
    <mergeCell ref="C3:C4"/>
    <mergeCell ref="D3:D4"/>
    <mergeCell ref="F3:F4"/>
    <mergeCell ref="H3:H4"/>
  </mergeCells>
  <printOptions/>
  <pageMargins left="0.45" right="0" top="0.25" bottom="0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52"/>
  <sheetViews>
    <sheetView zoomScalePageLayoutView="0" workbookViewId="0" topLeftCell="A37">
      <selection activeCell="M46" sqref="M46"/>
    </sheetView>
  </sheetViews>
  <sheetFormatPr defaultColWidth="9.140625" defaultRowHeight="15"/>
  <cols>
    <col min="1" max="1" width="5.140625" style="0" customWidth="1"/>
    <col min="2" max="2" width="5.7109375" style="0" customWidth="1"/>
    <col min="3" max="3" width="11.140625" style="0" customWidth="1"/>
    <col min="4" max="4" width="21.00390625" style="0" customWidth="1"/>
    <col min="9" max="9" width="0" style="0" hidden="1" customWidth="1"/>
    <col min="10" max="10" width="9.140625" style="0" customWidth="1"/>
  </cols>
  <sheetData>
    <row r="2" spans="2:7" ht="19.5" thickBot="1">
      <c r="B2" s="214" t="s">
        <v>714</v>
      </c>
      <c r="C2" s="214"/>
      <c r="D2" s="214"/>
      <c r="E2" s="214"/>
      <c r="F2" s="214"/>
      <c r="G2" s="214"/>
    </row>
    <row r="3" spans="2:10" s="41" customFormat="1" ht="15" customHeight="1">
      <c r="B3" s="260" t="s">
        <v>1</v>
      </c>
      <c r="C3" s="260" t="s">
        <v>2</v>
      </c>
      <c r="D3" s="262" t="s">
        <v>3</v>
      </c>
      <c r="E3" s="283" t="s">
        <v>1409</v>
      </c>
      <c r="F3" s="283" t="s">
        <v>1405</v>
      </c>
      <c r="G3" s="327" t="s">
        <v>1404</v>
      </c>
      <c r="H3" s="295" t="s">
        <v>8</v>
      </c>
      <c r="I3" s="281"/>
      <c r="J3" s="281"/>
    </row>
    <row r="4" spans="2:10" s="41" customFormat="1" ht="19.5" thickBot="1">
      <c r="B4" s="261"/>
      <c r="C4" s="261"/>
      <c r="D4" s="263"/>
      <c r="E4" s="284"/>
      <c r="F4" s="284"/>
      <c r="G4" s="328"/>
      <c r="H4" s="296"/>
      <c r="I4" s="282"/>
      <c r="J4" s="282"/>
    </row>
    <row r="5" spans="2:10" s="41" customFormat="1" ht="24.75" customHeight="1">
      <c r="B5" s="270">
        <v>1</v>
      </c>
      <c r="C5" s="338" t="s">
        <v>715</v>
      </c>
      <c r="D5" s="16" t="s">
        <v>716</v>
      </c>
      <c r="E5" s="45">
        <v>252</v>
      </c>
      <c r="F5" s="45">
        <v>161</v>
      </c>
      <c r="G5" s="45">
        <v>359</v>
      </c>
      <c r="H5" s="119">
        <f>SUM(E5:G5)</f>
        <v>772</v>
      </c>
      <c r="I5" s="98">
        <f>SUM(H5/100)*6.52</f>
        <v>50.334399999999995</v>
      </c>
      <c r="J5" s="42">
        <f>ROUND(I5,0)</f>
        <v>50</v>
      </c>
    </row>
    <row r="6" spans="2:10" s="41" customFormat="1" ht="24.75" customHeight="1">
      <c r="B6" s="266"/>
      <c r="C6" s="336"/>
      <c r="D6" s="16" t="s">
        <v>717</v>
      </c>
      <c r="E6" s="45">
        <v>271</v>
      </c>
      <c r="F6" s="45">
        <v>264</v>
      </c>
      <c r="G6" s="45">
        <v>694</v>
      </c>
      <c r="H6" s="120">
        <f aca="true" t="shared" si="0" ref="H6:H45">SUM(E6:G6)</f>
        <v>1229</v>
      </c>
      <c r="I6" s="98">
        <f aca="true" t="shared" si="1" ref="I6:I45">SUM(H6/100)*6.52</f>
        <v>80.1308</v>
      </c>
      <c r="J6" s="42">
        <f aca="true" t="shared" si="2" ref="J6:J43">ROUND(I6,0)</f>
        <v>80</v>
      </c>
    </row>
    <row r="7" spans="2:10" s="41" customFormat="1" ht="24.75" customHeight="1">
      <c r="B7" s="266"/>
      <c r="C7" s="336"/>
      <c r="D7" s="16" t="s">
        <v>718</v>
      </c>
      <c r="E7" s="45">
        <v>297</v>
      </c>
      <c r="F7" s="45">
        <v>139</v>
      </c>
      <c r="G7" s="45">
        <v>346</v>
      </c>
      <c r="H7" s="120">
        <f t="shared" si="0"/>
        <v>782</v>
      </c>
      <c r="I7" s="98">
        <f t="shared" si="1"/>
        <v>50.986399999999996</v>
      </c>
      <c r="J7" s="42">
        <f t="shared" si="2"/>
        <v>51</v>
      </c>
    </row>
    <row r="8" spans="2:10" s="41" customFormat="1" ht="24.75" customHeight="1">
      <c r="B8" s="266"/>
      <c r="C8" s="336"/>
      <c r="D8" s="16" t="s">
        <v>719</v>
      </c>
      <c r="E8" s="45">
        <v>345</v>
      </c>
      <c r="F8" s="45">
        <v>210</v>
      </c>
      <c r="G8" s="45">
        <v>445</v>
      </c>
      <c r="H8" s="120">
        <f t="shared" si="0"/>
        <v>1000</v>
      </c>
      <c r="I8" s="98">
        <f t="shared" si="1"/>
        <v>65.19999999999999</v>
      </c>
      <c r="J8" s="42">
        <f t="shared" si="2"/>
        <v>65</v>
      </c>
    </row>
    <row r="9" spans="2:10" s="41" customFormat="1" ht="24.75" customHeight="1">
      <c r="B9" s="266"/>
      <c r="C9" s="336"/>
      <c r="D9" s="16" t="s">
        <v>720</v>
      </c>
      <c r="E9" s="45">
        <v>649</v>
      </c>
      <c r="F9" s="45">
        <v>263</v>
      </c>
      <c r="G9" s="45">
        <v>505</v>
      </c>
      <c r="H9" s="120">
        <f t="shared" si="0"/>
        <v>1417</v>
      </c>
      <c r="I9" s="98">
        <f t="shared" si="1"/>
        <v>92.38839999999999</v>
      </c>
      <c r="J9" s="42">
        <f t="shared" si="2"/>
        <v>92</v>
      </c>
    </row>
    <row r="10" spans="2:10" s="41" customFormat="1" ht="24.75" customHeight="1">
      <c r="B10" s="266"/>
      <c r="C10" s="336"/>
      <c r="D10" s="16" t="s">
        <v>721</v>
      </c>
      <c r="E10" s="45">
        <v>307</v>
      </c>
      <c r="F10" s="45">
        <v>147</v>
      </c>
      <c r="G10" s="45">
        <v>382</v>
      </c>
      <c r="H10" s="120">
        <f t="shared" si="0"/>
        <v>836</v>
      </c>
      <c r="I10" s="98">
        <f t="shared" si="1"/>
        <v>54.50719999999999</v>
      </c>
      <c r="J10" s="42">
        <f t="shared" si="2"/>
        <v>55</v>
      </c>
    </row>
    <row r="11" spans="2:10" s="41" customFormat="1" ht="24.75" customHeight="1">
      <c r="B11" s="267"/>
      <c r="C11" s="337"/>
      <c r="D11" s="16" t="s">
        <v>722</v>
      </c>
      <c r="E11" s="45">
        <v>327</v>
      </c>
      <c r="F11" s="45">
        <v>168</v>
      </c>
      <c r="G11" s="45">
        <v>246</v>
      </c>
      <c r="H11" s="120">
        <f t="shared" si="0"/>
        <v>741</v>
      </c>
      <c r="I11" s="98">
        <f t="shared" si="1"/>
        <v>48.313199999999995</v>
      </c>
      <c r="J11" s="42">
        <f t="shared" si="2"/>
        <v>48</v>
      </c>
    </row>
    <row r="12" spans="2:10" s="41" customFormat="1" ht="24.75" customHeight="1" thickBot="1">
      <c r="B12" s="272" t="s">
        <v>8</v>
      </c>
      <c r="C12" s="273"/>
      <c r="D12" s="274"/>
      <c r="E12" s="46">
        <f>SUM(E5:E11)</f>
        <v>2448</v>
      </c>
      <c r="F12" s="46">
        <f>SUM(F5:F11)</f>
        <v>1352</v>
      </c>
      <c r="G12" s="46">
        <f>SUM(G5:G11)</f>
        <v>2977</v>
      </c>
      <c r="H12" s="121">
        <f t="shared" si="0"/>
        <v>6777</v>
      </c>
      <c r="I12" s="99">
        <f t="shared" si="1"/>
        <v>441.86039999999997</v>
      </c>
      <c r="J12" s="46">
        <f>SUM(J5:J11)</f>
        <v>441</v>
      </c>
    </row>
    <row r="13" spans="2:10" s="41" customFormat="1" ht="24.75" customHeight="1" thickTop="1">
      <c r="B13" s="266">
        <v>2</v>
      </c>
      <c r="C13" s="335" t="s">
        <v>723</v>
      </c>
      <c r="D13" s="17" t="s">
        <v>724</v>
      </c>
      <c r="E13" s="45">
        <v>355</v>
      </c>
      <c r="F13" s="45">
        <v>114</v>
      </c>
      <c r="G13" s="45">
        <v>228</v>
      </c>
      <c r="H13" s="119">
        <f t="shared" si="0"/>
        <v>697</v>
      </c>
      <c r="I13" s="100">
        <f t="shared" si="1"/>
        <v>45.444399999999995</v>
      </c>
      <c r="J13" s="43">
        <f t="shared" si="2"/>
        <v>45</v>
      </c>
    </row>
    <row r="14" spans="2:10" s="41" customFormat="1" ht="24.75" customHeight="1">
      <c r="B14" s="266"/>
      <c r="C14" s="336"/>
      <c r="D14" s="16" t="s">
        <v>725</v>
      </c>
      <c r="E14" s="45">
        <v>281</v>
      </c>
      <c r="F14" s="45">
        <v>109</v>
      </c>
      <c r="G14" s="45">
        <v>222</v>
      </c>
      <c r="H14" s="120">
        <f t="shared" si="0"/>
        <v>612</v>
      </c>
      <c r="I14" s="98">
        <f t="shared" si="1"/>
        <v>39.9024</v>
      </c>
      <c r="J14" s="42">
        <f t="shared" si="2"/>
        <v>40</v>
      </c>
    </row>
    <row r="15" spans="2:10" s="41" customFormat="1" ht="24.75" customHeight="1">
      <c r="B15" s="266"/>
      <c r="C15" s="336"/>
      <c r="D15" s="16" t="s">
        <v>726</v>
      </c>
      <c r="E15" s="45">
        <v>208</v>
      </c>
      <c r="F15" s="45">
        <v>73</v>
      </c>
      <c r="G15" s="45">
        <v>210</v>
      </c>
      <c r="H15" s="120">
        <f t="shared" si="0"/>
        <v>491</v>
      </c>
      <c r="I15" s="98">
        <f t="shared" si="1"/>
        <v>32.0132</v>
      </c>
      <c r="J15" s="42">
        <f t="shared" si="2"/>
        <v>32</v>
      </c>
    </row>
    <row r="16" spans="2:10" s="41" customFormat="1" ht="24.75" customHeight="1">
      <c r="B16" s="266"/>
      <c r="C16" s="336"/>
      <c r="D16" s="16" t="s">
        <v>727</v>
      </c>
      <c r="E16" s="45">
        <v>362</v>
      </c>
      <c r="F16" s="45">
        <v>135</v>
      </c>
      <c r="G16" s="45">
        <v>254</v>
      </c>
      <c r="H16" s="120">
        <f t="shared" si="0"/>
        <v>751</v>
      </c>
      <c r="I16" s="98">
        <f t="shared" si="1"/>
        <v>48.965199999999996</v>
      </c>
      <c r="J16" s="42">
        <f t="shared" si="2"/>
        <v>49</v>
      </c>
    </row>
    <row r="17" spans="2:10" s="41" customFormat="1" ht="24.75" customHeight="1">
      <c r="B17" s="266"/>
      <c r="C17" s="336"/>
      <c r="D17" s="16" t="s">
        <v>728</v>
      </c>
      <c r="E17" s="45">
        <v>207</v>
      </c>
      <c r="F17" s="45">
        <v>81</v>
      </c>
      <c r="G17" s="45">
        <v>195</v>
      </c>
      <c r="H17" s="120">
        <f t="shared" si="0"/>
        <v>483</v>
      </c>
      <c r="I17" s="98">
        <f t="shared" si="1"/>
        <v>31.4916</v>
      </c>
      <c r="J17" s="42">
        <f t="shared" si="2"/>
        <v>31</v>
      </c>
    </row>
    <row r="18" spans="2:10" s="41" customFormat="1" ht="24.75" customHeight="1">
      <c r="B18" s="266"/>
      <c r="C18" s="336"/>
      <c r="D18" s="16" t="s">
        <v>729</v>
      </c>
      <c r="E18" s="45">
        <v>467</v>
      </c>
      <c r="F18" s="45">
        <v>149</v>
      </c>
      <c r="G18" s="45">
        <v>405</v>
      </c>
      <c r="H18" s="120">
        <f>SUM(E18:G18)</f>
        <v>1021</v>
      </c>
      <c r="I18" s="98">
        <f t="shared" si="1"/>
        <v>66.5692</v>
      </c>
      <c r="J18" s="42">
        <f t="shared" si="2"/>
        <v>67</v>
      </c>
    </row>
    <row r="19" spans="2:10" s="41" customFormat="1" ht="24.75" customHeight="1">
      <c r="B19" s="266"/>
      <c r="C19" s="336"/>
      <c r="D19" s="16" t="s">
        <v>730</v>
      </c>
      <c r="E19" s="45">
        <v>329</v>
      </c>
      <c r="F19" s="45">
        <v>139</v>
      </c>
      <c r="G19" s="45">
        <v>353</v>
      </c>
      <c r="H19" s="120">
        <f t="shared" si="0"/>
        <v>821</v>
      </c>
      <c r="I19" s="98">
        <f t="shared" si="1"/>
        <v>53.5292</v>
      </c>
      <c r="J19" s="42">
        <f t="shared" si="2"/>
        <v>54</v>
      </c>
    </row>
    <row r="20" spans="2:10" s="41" customFormat="1" ht="24.75" customHeight="1">
      <c r="B20" s="266"/>
      <c r="C20" s="336"/>
      <c r="D20" s="16" t="s">
        <v>731</v>
      </c>
      <c r="E20" s="45">
        <v>214</v>
      </c>
      <c r="F20" s="45">
        <v>80</v>
      </c>
      <c r="G20" s="45">
        <v>204</v>
      </c>
      <c r="H20" s="120">
        <f t="shared" si="0"/>
        <v>498</v>
      </c>
      <c r="I20" s="98">
        <f t="shared" si="1"/>
        <v>32.4696</v>
      </c>
      <c r="J20" s="42">
        <f t="shared" si="2"/>
        <v>32</v>
      </c>
    </row>
    <row r="21" spans="2:10" s="41" customFormat="1" ht="27.75" customHeight="1">
      <c r="B21" s="266"/>
      <c r="C21" s="336"/>
      <c r="D21" s="16" t="s">
        <v>732</v>
      </c>
      <c r="E21" s="45">
        <v>371</v>
      </c>
      <c r="F21" s="45">
        <v>165</v>
      </c>
      <c r="G21" s="45">
        <v>475</v>
      </c>
      <c r="H21" s="120">
        <f t="shared" si="0"/>
        <v>1011</v>
      </c>
      <c r="I21" s="98">
        <f t="shared" si="1"/>
        <v>65.9172</v>
      </c>
      <c r="J21" s="42">
        <f t="shared" si="2"/>
        <v>66</v>
      </c>
    </row>
    <row r="22" spans="2:10" s="41" customFormat="1" ht="27.75" customHeight="1">
      <c r="B22" s="267"/>
      <c r="C22" s="337"/>
      <c r="D22" s="16" t="s">
        <v>733</v>
      </c>
      <c r="E22" s="45">
        <v>316</v>
      </c>
      <c r="F22" s="45">
        <v>131</v>
      </c>
      <c r="G22" s="45">
        <v>248</v>
      </c>
      <c r="H22" s="120">
        <f t="shared" si="0"/>
        <v>695</v>
      </c>
      <c r="I22" s="98">
        <f t="shared" si="1"/>
        <v>45.314</v>
      </c>
      <c r="J22" s="42">
        <f t="shared" si="2"/>
        <v>45</v>
      </c>
    </row>
    <row r="23" spans="2:10" s="41" customFormat="1" ht="27.75" customHeight="1" thickBot="1">
      <c r="B23" s="272" t="s">
        <v>8</v>
      </c>
      <c r="C23" s="273"/>
      <c r="D23" s="274"/>
      <c r="E23" s="46">
        <f>SUM(E13:E22)</f>
        <v>3110</v>
      </c>
      <c r="F23" s="46">
        <f>SUM(F13:F22)</f>
        <v>1176</v>
      </c>
      <c r="G23" s="46">
        <f>SUM(G13:G22)</f>
        <v>2794</v>
      </c>
      <c r="H23" s="121">
        <f>SUM(E23:G23)</f>
        <v>7080</v>
      </c>
      <c r="I23" s="99">
        <f t="shared" si="1"/>
        <v>461.61599999999993</v>
      </c>
      <c r="J23" s="46">
        <f>SUM(J13:J22)</f>
        <v>461</v>
      </c>
    </row>
    <row r="24" spans="2:10" s="41" customFormat="1" ht="24.75" customHeight="1" thickTop="1">
      <c r="B24" s="275">
        <v>3</v>
      </c>
      <c r="C24" s="335" t="s">
        <v>734</v>
      </c>
      <c r="D24" s="16" t="s">
        <v>735</v>
      </c>
      <c r="E24" s="45">
        <v>401</v>
      </c>
      <c r="F24" s="45">
        <v>223</v>
      </c>
      <c r="G24" s="45">
        <v>697</v>
      </c>
      <c r="H24" s="119">
        <f t="shared" si="0"/>
        <v>1321</v>
      </c>
      <c r="I24" s="100">
        <f t="shared" si="1"/>
        <v>86.1292</v>
      </c>
      <c r="J24" s="43">
        <f t="shared" si="2"/>
        <v>86</v>
      </c>
    </row>
    <row r="25" spans="2:10" s="41" customFormat="1" ht="24.75" customHeight="1">
      <c r="B25" s="275"/>
      <c r="C25" s="336"/>
      <c r="D25" s="16" t="s">
        <v>736</v>
      </c>
      <c r="E25" s="45">
        <v>234</v>
      </c>
      <c r="F25" s="45">
        <v>202</v>
      </c>
      <c r="G25" s="45">
        <v>445</v>
      </c>
      <c r="H25" s="120">
        <f t="shared" si="0"/>
        <v>881</v>
      </c>
      <c r="I25" s="98">
        <f t="shared" si="1"/>
        <v>57.4412</v>
      </c>
      <c r="J25" s="42">
        <f t="shared" si="2"/>
        <v>57</v>
      </c>
    </row>
    <row r="26" spans="2:10" s="41" customFormat="1" ht="24.75" customHeight="1">
      <c r="B26" s="275"/>
      <c r="C26" s="336"/>
      <c r="D26" s="16" t="s">
        <v>737</v>
      </c>
      <c r="E26" s="45">
        <v>449</v>
      </c>
      <c r="F26" s="45">
        <v>206</v>
      </c>
      <c r="G26" s="45">
        <v>433</v>
      </c>
      <c r="H26" s="120">
        <f t="shared" si="0"/>
        <v>1088</v>
      </c>
      <c r="I26" s="98">
        <f t="shared" si="1"/>
        <v>70.9376</v>
      </c>
      <c r="J26" s="42">
        <f t="shared" si="2"/>
        <v>71</v>
      </c>
    </row>
    <row r="27" spans="2:10" s="41" customFormat="1" ht="24.75" customHeight="1">
      <c r="B27" s="275"/>
      <c r="C27" s="336"/>
      <c r="D27" s="16" t="s">
        <v>738</v>
      </c>
      <c r="E27" s="45">
        <v>257</v>
      </c>
      <c r="F27" s="45">
        <v>213</v>
      </c>
      <c r="G27" s="45">
        <v>547</v>
      </c>
      <c r="H27" s="120">
        <f t="shared" si="0"/>
        <v>1017</v>
      </c>
      <c r="I27" s="98">
        <f t="shared" si="1"/>
        <v>66.30839999999999</v>
      </c>
      <c r="J27" s="42">
        <f t="shared" si="2"/>
        <v>66</v>
      </c>
    </row>
    <row r="28" spans="2:10" s="41" customFormat="1" ht="24.75" customHeight="1">
      <c r="B28" s="275"/>
      <c r="C28" s="336"/>
      <c r="D28" s="16" t="s">
        <v>739</v>
      </c>
      <c r="E28" s="45">
        <v>370</v>
      </c>
      <c r="F28" s="45">
        <v>248</v>
      </c>
      <c r="G28" s="45">
        <v>526</v>
      </c>
      <c r="H28" s="120">
        <f t="shared" si="0"/>
        <v>1144</v>
      </c>
      <c r="I28" s="98">
        <f t="shared" si="1"/>
        <v>74.58879999999999</v>
      </c>
      <c r="J28" s="42">
        <f t="shared" si="2"/>
        <v>75</v>
      </c>
    </row>
    <row r="29" spans="2:10" s="41" customFormat="1" ht="24.75" customHeight="1">
      <c r="B29" s="275"/>
      <c r="C29" s="336"/>
      <c r="D29" s="16" t="s">
        <v>740</v>
      </c>
      <c r="E29" s="45">
        <v>383</v>
      </c>
      <c r="F29" s="45">
        <v>183</v>
      </c>
      <c r="G29" s="45">
        <v>449</v>
      </c>
      <c r="H29" s="120">
        <f>SUM(E29:G29)</f>
        <v>1015</v>
      </c>
      <c r="I29" s="98">
        <f t="shared" si="1"/>
        <v>66.178</v>
      </c>
      <c r="J29" s="42">
        <f t="shared" si="2"/>
        <v>66</v>
      </c>
    </row>
    <row r="30" spans="2:10" s="41" customFormat="1" ht="24.75" customHeight="1">
      <c r="B30" s="275"/>
      <c r="C30" s="336"/>
      <c r="D30" s="16" t="s">
        <v>741</v>
      </c>
      <c r="E30" s="45">
        <v>392</v>
      </c>
      <c r="F30" s="45">
        <v>169</v>
      </c>
      <c r="G30" s="45">
        <v>358</v>
      </c>
      <c r="H30" s="120">
        <f t="shared" si="0"/>
        <v>919</v>
      </c>
      <c r="I30" s="98">
        <f t="shared" si="1"/>
        <v>59.91879999999999</v>
      </c>
      <c r="J30" s="42">
        <f t="shared" si="2"/>
        <v>60</v>
      </c>
    </row>
    <row r="31" spans="2:10" s="41" customFormat="1" ht="27.75" customHeight="1">
      <c r="B31" s="275"/>
      <c r="C31" s="337"/>
      <c r="D31" s="16" t="s">
        <v>742</v>
      </c>
      <c r="E31" s="45">
        <v>423</v>
      </c>
      <c r="F31" s="45">
        <v>293</v>
      </c>
      <c r="G31" s="45">
        <v>467</v>
      </c>
      <c r="H31" s="120">
        <f t="shared" si="0"/>
        <v>1183</v>
      </c>
      <c r="I31" s="98">
        <f t="shared" si="1"/>
        <v>77.13159999999999</v>
      </c>
      <c r="J31" s="42">
        <f t="shared" si="2"/>
        <v>77</v>
      </c>
    </row>
    <row r="32" spans="2:10" s="41" customFormat="1" ht="27.75" customHeight="1" thickBot="1">
      <c r="B32" s="272" t="s">
        <v>8</v>
      </c>
      <c r="C32" s="273"/>
      <c r="D32" s="274"/>
      <c r="E32" s="46">
        <f>SUM(E24:E31)</f>
        <v>2909</v>
      </c>
      <c r="F32" s="46">
        <f>SUM(F24:F31)</f>
        <v>1737</v>
      </c>
      <c r="G32" s="46">
        <f>SUM(G24:G31)</f>
        <v>3922</v>
      </c>
      <c r="H32" s="121">
        <f t="shared" si="0"/>
        <v>8568</v>
      </c>
      <c r="I32" s="99">
        <f t="shared" si="1"/>
        <v>558.6336</v>
      </c>
      <c r="J32" s="46">
        <f>SUM(J24:J31)</f>
        <v>558</v>
      </c>
    </row>
    <row r="33" spans="2:10" s="41" customFormat="1" ht="27.75" customHeight="1" thickTop="1">
      <c r="B33" s="266">
        <v>4</v>
      </c>
      <c r="C33" s="335" t="s">
        <v>743</v>
      </c>
      <c r="D33" s="17" t="s">
        <v>744</v>
      </c>
      <c r="E33" s="45">
        <v>350</v>
      </c>
      <c r="F33" s="45">
        <v>197</v>
      </c>
      <c r="G33" s="45">
        <v>384</v>
      </c>
      <c r="H33" s="119">
        <f t="shared" si="0"/>
        <v>931</v>
      </c>
      <c r="I33" s="100">
        <f t="shared" si="1"/>
        <v>60.7012</v>
      </c>
      <c r="J33" s="43">
        <f t="shared" si="2"/>
        <v>61</v>
      </c>
    </row>
    <row r="34" spans="2:10" s="41" customFormat="1" ht="27.75" customHeight="1">
      <c r="B34" s="266"/>
      <c r="C34" s="336"/>
      <c r="D34" s="16" t="s">
        <v>745</v>
      </c>
      <c r="E34" s="45">
        <v>185</v>
      </c>
      <c r="F34" s="45">
        <v>158</v>
      </c>
      <c r="G34" s="45">
        <v>203</v>
      </c>
      <c r="H34" s="120">
        <f t="shared" si="0"/>
        <v>546</v>
      </c>
      <c r="I34" s="98">
        <f t="shared" si="1"/>
        <v>35.599199999999996</v>
      </c>
      <c r="J34" s="42">
        <f t="shared" si="2"/>
        <v>36</v>
      </c>
    </row>
    <row r="35" spans="2:10" s="41" customFormat="1" ht="27.75" customHeight="1">
      <c r="B35" s="266"/>
      <c r="C35" s="336"/>
      <c r="D35" s="16" t="s">
        <v>746</v>
      </c>
      <c r="E35" s="45">
        <v>646</v>
      </c>
      <c r="F35" s="45">
        <v>207</v>
      </c>
      <c r="G35" s="45">
        <v>248</v>
      </c>
      <c r="H35" s="120">
        <f>SUM(E35:G35)</f>
        <v>1101</v>
      </c>
      <c r="I35" s="98">
        <f t="shared" si="1"/>
        <v>71.78519999999999</v>
      </c>
      <c r="J35" s="42">
        <f t="shared" si="2"/>
        <v>72</v>
      </c>
    </row>
    <row r="36" spans="2:10" s="41" customFormat="1" ht="27.75" customHeight="1">
      <c r="B36" s="266"/>
      <c r="C36" s="336"/>
      <c r="D36" s="16" t="s">
        <v>747</v>
      </c>
      <c r="E36" s="45">
        <v>841</v>
      </c>
      <c r="F36" s="45">
        <v>116</v>
      </c>
      <c r="G36" s="45">
        <v>164</v>
      </c>
      <c r="H36" s="120">
        <f t="shared" si="0"/>
        <v>1121</v>
      </c>
      <c r="I36" s="98">
        <f t="shared" si="1"/>
        <v>73.0892</v>
      </c>
      <c r="J36" s="42">
        <f t="shared" si="2"/>
        <v>73</v>
      </c>
    </row>
    <row r="37" spans="2:10" s="41" customFormat="1" ht="27.75" customHeight="1">
      <c r="B37" s="267"/>
      <c r="C37" s="337"/>
      <c r="D37" s="16" t="s">
        <v>748</v>
      </c>
      <c r="E37" s="45">
        <v>689</v>
      </c>
      <c r="F37" s="45">
        <v>355</v>
      </c>
      <c r="G37" s="45">
        <v>180</v>
      </c>
      <c r="H37" s="120">
        <f t="shared" si="0"/>
        <v>1224</v>
      </c>
      <c r="I37" s="98">
        <f t="shared" si="1"/>
        <v>79.8048</v>
      </c>
      <c r="J37" s="42">
        <f t="shared" si="2"/>
        <v>80</v>
      </c>
    </row>
    <row r="38" spans="2:10" s="41" customFormat="1" ht="27.75" customHeight="1" thickBot="1">
      <c r="B38" s="272" t="s">
        <v>8</v>
      </c>
      <c r="C38" s="273"/>
      <c r="D38" s="274"/>
      <c r="E38" s="46">
        <f>SUM(E33:E37)</f>
        <v>2711</v>
      </c>
      <c r="F38" s="46">
        <f>SUM(F33:F37)</f>
        <v>1033</v>
      </c>
      <c r="G38" s="46">
        <f>SUM(G33:G37)</f>
        <v>1179</v>
      </c>
      <c r="H38" s="121">
        <f t="shared" si="0"/>
        <v>4923</v>
      </c>
      <c r="I38" s="99">
        <f t="shared" si="1"/>
        <v>320.97959999999995</v>
      </c>
      <c r="J38" s="46">
        <f>SUM(J33:J37)</f>
        <v>322</v>
      </c>
    </row>
    <row r="39" spans="2:10" s="41" customFormat="1" ht="27.75" customHeight="1" thickTop="1">
      <c r="B39" s="267">
        <v>5</v>
      </c>
      <c r="C39" s="335" t="s">
        <v>749</v>
      </c>
      <c r="D39" s="17" t="s">
        <v>750</v>
      </c>
      <c r="E39" s="45">
        <v>235</v>
      </c>
      <c r="F39" s="45">
        <v>119</v>
      </c>
      <c r="G39" s="45">
        <v>208</v>
      </c>
      <c r="H39" s="119">
        <f t="shared" si="0"/>
        <v>562</v>
      </c>
      <c r="I39" s="100">
        <f t="shared" si="1"/>
        <v>36.642399999999995</v>
      </c>
      <c r="J39" s="43">
        <f t="shared" si="2"/>
        <v>37</v>
      </c>
    </row>
    <row r="40" spans="2:10" s="41" customFormat="1" ht="27.75" customHeight="1">
      <c r="B40" s="275"/>
      <c r="C40" s="336"/>
      <c r="D40" s="16" t="s">
        <v>751</v>
      </c>
      <c r="E40" s="45">
        <v>209</v>
      </c>
      <c r="F40" s="45">
        <v>120</v>
      </c>
      <c r="G40" s="45">
        <v>302</v>
      </c>
      <c r="H40" s="120">
        <f t="shared" si="0"/>
        <v>631</v>
      </c>
      <c r="I40" s="98">
        <f t="shared" si="1"/>
        <v>41.1412</v>
      </c>
      <c r="J40" s="42">
        <f t="shared" si="2"/>
        <v>41</v>
      </c>
    </row>
    <row r="41" spans="2:10" s="41" customFormat="1" ht="27.75" customHeight="1">
      <c r="B41" s="275"/>
      <c r="C41" s="336"/>
      <c r="D41" s="16" t="s">
        <v>752</v>
      </c>
      <c r="E41" s="45">
        <v>265</v>
      </c>
      <c r="F41" s="45">
        <v>146</v>
      </c>
      <c r="G41" s="45">
        <v>411</v>
      </c>
      <c r="H41" s="120">
        <f t="shared" si="0"/>
        <v>822</v>
      </c>
      <c r="I41" s="98">
        <f t="shared" si="1"/>
        <v>53.5944</v>
      </c>
      <c r="J41" s="42">
        <f t="shared" si="2"/>
        <v>54</v>
      </c>
    </row>
    <row r="42" spans="2:10" s="41" customFormat="1" ht="27.75" customHeight="1">
      <c r="B42" s="275"/>
      <c r="C42" s="336"/>
      <c r="D42" s="16" t="s">
        <v>753</v>
      </c>
      <c r="E42" s="45">
        <v>240</v>
      </c>
      <c r="F42" s="45">
        <v>124</v>
      </c>
      <c r="G42" s="45">
        <v>233</v>
      </c>
      <c r="H42" s="120">
        <f>SUM(E42:G42)</f>
        <v>597</v>
      </c>
      <c r="I42" s="98">
        <f t="shared" si="1"/>
        <v>38.9244</v>
      </c>
      <c r="J42" s="42">
        <f t="shared" si="2"/>
        <v>39</v>
      </c>
    </row>
    <row r="43" spans="2:10" s="41" customFormat="1" ht="27.75" customHeight="1">
      <c r="B43" s="275"/>
      <c r="C43" s="337"/>
      <c r="D43" s="16" t="s">
        <v>754</v>
      </c>
      <c r="E43" s="45">
        <v>303</v>
      </c>
      <c r="F43" s="45">
        <v>169</v>
      </c>
      <c r="G43" s="45">
        <v>449</v>
      </c>
      <c r="H43" s="120">
        <f t="shared" si="0"/>
        <v>921</v>
      </c>
      <c r="I43" s="98">
        <f t="shared" si="1"/>
        <v>60.0492</v>
      </c>
      <c r="J43" s="42">
        <f t="shared" si="2"/>
        <v>60</v>
      </c>
    </row>
    <row r="44" spans="2:10" s="41" customFormat="1" ht="27.75" customHeight="1" thickBot="1">
      <c r="B44" s="277" t="s">
        <v>8</v>
      </c>
      <c r="C44" s="277"/>
      <c r="D44" s="277"/>
      <c r="E44" s="46">
        <f>SUM(E39:E43)</f>
        <v>1252</v>
      </c>
      <c r="F44" s="46">
        <f>SUM(F39:F43)</f>
        <v>678</v>
      </c>
      <c r="G44" s="46">
        <f>SUM(G39:G43)</f>
        <v>1603</v>
      </c>
      <c r="H44" s="121">
        <f t="shared" si="0"/>
        <v>3533</v>
      </c>
      <c r="I44" s="99">
        <f t="shared" si="1"/>
        <v>230.35159999999996</v>
      </c>
      <c r="J44" s="46">
        <f>SUM(J39:J43)</f>
        <v>231</v>
      </c>
    </row>
    <row r="45" spans="2:10" s="41" customFormat="1" ht="27.75" customHeight="1" thickBot="1" thickTop="1">
      <c r="B45" s="334" t="s">
        <v>59</v>
      </c>
      <c r="C45" s="334"/>
      <c r="D45" s="334"/>
      <c r="E45" s="48">
        <f>E44+E38+E32+E23+E12</f>
        <v>12430</v>
      </c>
      <c r="F45" s="48">
        <f>F44+F38+F32+F23+F12</f>
        <v>5976</v>
      </c>
      <c r="G45" s="48">
        <f>G44+G38+G32+G23+G12</f>
        <v>12475</v>
      </c>
      <c r="H45" s="102">
        <f t="shared" si="0"/>
        <v>30881</v>
      </c>
      <c r="I45" s="101">
        <f t="shared" si="1"/>
        <v>2013.4412</v>
      </c>
      <c r="J45" s="191">
        <f>J44+J38+J32+J23+J12</f>
        <v>2013</v>
      </c>
    </row>
    <row r="46" spans="2:7" ht="27.75" customHeight="1" thickTop="1">
      <c r="B46" s="2"/>
      <c r="C46" s="2"/>
      <c r="D46" s="2"/>
      <c r="E46" s="3"/>
      <c r="F46" s="3"/>
      <c r="G46" s="3"/>
    </row>
    <row r="47" spans="2:7" ht="27.75" customHeight="1">
      <c r="B47" s="2"/>
      <c r="C47" s="4"/>
      <c r="D47" s="4"/>
      <c r="E47" s="2"/>
      <c r="F47" s="2"/>
      <c r="G47" s="2"/>
    </row>
    <row r="48" spans="2:7" ht="27.75" customHeight="1">
      <c r="B48" s="5"/>
      <c r="C48" s="6"/>
      <c r="D48" s="7"/>
      <c r="E48" s="8"/>
      <c r="F48" s="5"/>
      <c r="G48" s="5"/>
    </row>
    <row r="49" spans="2:7" ht="27.75" customHeight="1">
      <c r="B49" s="5"/>
      <c r="C49" s="6"/>
      <c r="D49" s="7"/>
      <c r="E49" s="8"/>
      <c r="F49" s="5"/>
      <c r="G49" s="5"/>
    </row>
    <row r="50" spans="2:7" ht="27.75" customHeight="1">
      <c r="B50" s="5"/>
      <c r="C50" s="6"/>
      <c r="D50" s="7"/>
      <c r="E50" s="8"/>
      <c r="F50" s="8"/>
      <c r="G50" s="8"/>
    </row>
    <row r="51" spans="2:7" ht="27.75" customHeight="1">
      <c r="B51" s="5"/>
      <c r="C51" s="6"/>
      <c r="D51" s="7"/>
      <c r="E51" s="8"/>
      <c r="F51" s="8"/>
      <c r="G51" s="8"/>
    </row>
    <row r="52" spans="2:7" ht="15">
      <c r="B52" s="5"/>
      <c r="C52" s="6"/>
      <c r="D52" s="7"/>
      <c r="E52" s="8"/>
      <c r="F52" s="8"/>
      <c r="G52" s="8"/>
    </row>
  </sheetData>
  <sheetProtection/>
  <mergeCells count="26">
    <mergeCell ref="J3:J4"/>
    <mergeCell ref="B13:B22"/>
    <mergeCell ref="C13:C22"/>
    <mergeCell ref="G3:G4"/>
    <mergeCell ref="B5:B11"/>
    <mergeCell ref="C5:C11"/>
    <mergeCell ref="B12:D12"/>
    <mergeCell ref="I3:I4"/>
    <mergeCell ref="H3:H4"/>
    <mergeCell ref="B44:D44"/>
    <mergeCell ref="B45:D45"/>
    <mergeCell ref="B23:D23"/>
    <mergeCell ref="B24:B31"/>
    <mergeCell ref="C24:C31"/>
    <mergeCell ref="B32:D32"/>
    <mergeCell ref="B33:B37"/>
    <mergeCell ref="C33:C37"/>
    <mergeCell ref="B38:D38"/>
    <mergeCell ref="B39:B43"/>
    <mergeCell ref="C39:C43"/>
    <mergeCell ref="B2:G2"/>
    <mergeCell ref="B3:B4"/>
    <mergeCell ref="C3:C4"/>
    <mergeCell ref="D3:D4"/>
    <mergeCell ref="F3:F4"/>
    <mergeCell ref="E3:E4"/>
  </mergeCells>
  <printOptions/>
  <pageMargins left="0.45" right="0" top="0.25" bottom="0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62"/>
  <sheetViews>
    <sheetView zoomScalePageLayoutView="0" workbookViewId="0" topLeftCell="A145">
      <selection activeCell="J155" sqref="J155"/>
    </sheetView>
  </sheetViews>
  <sheetFormatPr defaultColWidth="9.140625" defaultRowHeight="15"/>
  <cols>
    <col min="1" max="1" width="6.00390625" style="0" customWidth="1"/>
    <col min="2" max="2" width="4.00390625" style="0" customWidth="1"/>
    <col min="3" max="3" width="11.140625" style="0" customWidth="1"/>
    <col min="4" max="4" width="22.00390625" style="0" customWidth="1"/>
    <col min="6" max="6" width="9.7109375" style="0" customWidth="1"/>
    <col min="8" max="8" width="12.28125" style="0" customWidth="1"/>
    <col min="9" max="9" width="9.140625" style="0" hidden="1" customWidth="1"/>
    <col min="10" max="10" width="9.140625" style="0" customWidth="1"/>
  </cols>
  <sheetData>
    <row r="2" spans="2:7" ht="18.75">
      <c r="B2" s="214" t="s">
        <v>755</v>
      </c>
      <c r="C2" s="214"/>
      <c r="D2" s="214"/>
      <c r="E2" s="214"/>
      <c r="F2" s="214"/>
      <c r="G2" s="214"/>
    </row>
    <row r="3" spans="2:10" s="41" customFormat="1" ht="15" customHeight="1">
      <c r="B3" s="260" t="s">
        <v>1</v>
      </c>
      <c r="C3" s="260" t="s">
        <v>2</v>
      </c>
      <c r="D3" s="262" t="s">
        <v>3</v>
      </c>
      <c r="E3" s="283" t="s">
        <v>1406</v>
      </c>
      <c r="F3" s="283" t="s">
        <v>1405</v>
      </c>
      <c r="G3" s="283" t="s">
        <v>1408</v>
      </c>
      <c r="H3" s="322" t="s">
        <v>8</v>
      </c>
      <c r="I3" s="281"/>
      <c r="J3" s="281"/>
    </row>
    <row r="4" spans="2:10" s="41" customFormat="1" ht="18.75">
      <c r="B4" s="261"/>
      <c r="C4" s="261"/>
      <c r="D4" s="263"/>
      <c r="E4" s="284"/>
      <c r="F4" s="284"/>
      <c r="G4" s="284"/>
      <c r="H4" s="323"/>
      <c r="I4" s="282"/>
      <c r="J4" s="282"/>
    </row>
    <row r="5" spans="2:10" s="41" customFormat="1" ht="24.75" customHeight="1">
      <c r="B5" s="270">
        <v>1</v>
      </c>
      <c r="C5" s="338" t="s">
        <v>756</v>
      </c>
      <c r="D5" s="16" t="s">
        <v>757</v>
      </c>
      <c r="E5" s="45">
        <v>532</v>
      </c>
      <c r="F5" s="45">
        <v>298</v>
      </c>
      <c r="G5" s="45">
        <v>535</v>
      </c>
      <c r="H5" s="42">
        <f>SUM(E5:G5)</f>
        <v>1365</v>
      </c>
      <c r="I5" s="186">
        <f>SUM(H5/100)*6.42</f>
        <v>87.633</v>
      </c>
      <c r="J5" s="42">
        <f>ROUND(I5,0)</f>
        <v>88</v>
      </c>
    </row>
    <row r="6" spans="2:10" s="41" customFormat="1" ht="24.75" customHeight="1">
      <c r="B6" s="266"/>
      <c r="C6" s="336"/>
      <c r="D6" s="18" t="s">
        <v>758</v>
      </c>
      <c r="E6" s="45">
        <v>485</v>
      </c>
      <c r="F6" s="45">
        <v>384</v>
      </c>
      <c r="G6" s="45">
        <v>673</v>
      </c>
      <c r="H6" s="42">
        <f aca="true" t="shared" si="0" ref="H6:H44">SUM(E6:G6)</f>
        <v>1542</v>
      </c>
      <c r="I6" s="186">
        <f aca="true" t="shared" si="1" ref="I6:I69">SUM(H6/100)*6.42</f>
        <v>98.9964</v>
      </c>
      <c r="J6" s="42">
        <f aca="true" t="shared" si="2" ref="J6:J69">ROUND(I6,0)</f>
        <v>99</v>
      </c>
    </row>
    <row r="7" spans="2:10" s="41" customFormat="1" ht="24.75" customHeight="1">
      <c r="B7" s="267"/>
      <c r="C7" s="337"/>
      <c r="D7" s="16" t="s">
        <v>759</v>
      </c>
      <c r="E7" s="45">
        <v>710</v>
      </c>
      <c r="F7" s="45">
        <v>245</v>
      </c>
      <c r="G7" s="45">
        <v>521</v>
      </c>
      <c r="H7" s="42">
        <f t="shared" si="0"/>
        <v>1476</v>
      </c>
      <c r="I7" s="186">
        <f t="shared" si="1"/>
        <v>94.75919999999999</v>
      </c>
      <c r="J7" s="42">
        <f t="shared" si="2"/>
        <v>95</v>
      </c>
    </row>
    <row r="8" spans="2:10" s="79" customFormat="1" ht="24.75" customHeight="1" thickBot="1">
      <c r="B8" s="272" t="s">
        <v>8</v>
      </c>
      <c r="C8" s="273"/>
      <c r="D8" s="274"/>
      <c r="E8" s="46">
        <f>SUM(E5:E7)</f>
        <v>1727</v>
      </c>
      <c r="F8" s="46">
        <f>SUM(F5:F7)</f>
        <v>927</v>
      </c>
      <c r="G8" s="46">
        <f>SUM(G5:G7)</f>
        <v>1729</v>
      </c>
      <c r="H8" s="44">
        <f t="shared" si="0"/>
        <v>4383</v>
      </c>
      <c r="I8" s="189">
        <f t="shared" si="1"/>
        <v>281.3886</v>
      </c>
      <c r="J8" s="46">
        <f>SUM(J5:J7)</f>
        <v>282</v>
      </c>
    </row>
    <row r="9" spans="2:10" s="41" customFormat="1" ht="24.75" customHeight="1" thickTop="1">
      <c r="B9" s="266">
        <v>2</v>
      </c>
      <c r="C9" s="335" t="s">
        <v>760</v>
      </c>
      <c r="D9" s="16" t="s">
        <v>761</v>
      </c>
      <c r="E9" s="45">
        <v>620</v>
      </c>
      <c r="F9" s="45">
        <v>229</v>
      </c>
      <c r="G9" s="45">
        <v>453</v>
      </c>
      <c r="H9" s="43">
        <f t="shared" si="0"/>
        <v>1302</v>
      </c>
      <c r="I9" s="190">
        <f t="shared" si="1"/>
        <v>83.5884</v>
      </c>
      <c r="J9" s="43">
        <f t="shared" si="2"/>
        <v>84</v>
      </c>
    </row>
    <row r="10" spans="2:10" s="41" customFormat="1" ht="24.75" customHeight="1">
      <c r="B10" s="266"/>
      <c r="C10" s="336"/>
      <c r="D10" s="18" t="s">
        <v>762</v>
      </c>
      <c r="E10" s="45">
        <v>568</v>
      </c>
      <c r="F10" s="45">
        <v>193</v>
      </c>
      <c r="G10" s="45">
        <v>298</v>
      </c>
      <c r="H10" s="42">
        <f t="shared" si="0"/>
        <v>1059</v>
      </c>
      <c r="I10" s="185">
        <f t="shared" si="1"/>
        <v>67.9878</v>
      </c>
      <c r="J10" s="42">
        <f t="shared" si="2"/>
        <v>68</v>
      </c>
    </row>
    <row r="11" spans="2:10" s="41" customFormat="1" ht="24.75" customHeight="1">
      <c r="B11" s="266"/>
      <c r="C11" s="336"/>
      <c r="D11" s="16" t="s">
        <v>763</v>
      </c>
      <c r="E11" s="45">
        <v>630</v>
      </c>
      <c r="F11" s="45">
        <v>219</v>
      </c>
      <c r="G11" s="45">
        <v>343</v>
      </c>
      <c r="H11" s="42">
        <f t="shared" si="0"/>
        <v>1192</v>
      </c>
      <c r="I11" s="185">
        <f t="shared" si="1"/>
        <v>76.5264</v>
      </c>
      <c r="J11" s="42">
        <f t="shared" si="2"/>
        <v>77</v>
      </c>
    </row>
    <row r="12" spans="2:10" s="41" customFormat="1" ht="24.75" customHeight="1">
      <c r="B12" s="266"/>
      <c r="C12" s="336"/>
      <c r="D12" s="16" t="s">
        <v>764</v>
      </c>
      <c r="E12" s="45">
        <v>329</v>
      </c>
      <c r="F12" s="45">
        <v>143</v>
      </c>
      <c r="G12" s="45">
        <v>286</v>
      </c>
      <c r="H12" s="42">
        <f>SUM(E12:G12)</f>
        <v>758</v>
      </c>
      <c r="I12" s="185">
        <f t="shared" si="1"/>
        <v>48.6636</v>
      </c>
      <c r="J12" s="42">
        <f t="shared" si="2"/>
        <v>49</v>
      </c>
    </row>
    <row r="13" spans="2:10" s="41" customFormat="1" ht="24.75" customHeight="1">
      <c r="B13" s="267"/>
      <c r="C13" s="337"/>
      <c r="D13" s="17" t="s">
        <v>765</v>
      </c>
      <c r="E13" s="45">
        <v>380</v>
      </c>
      <c r="F13" s="45">
        <v>203</v>
      </c>
      <c r="G13" s="45">
        <v>379</v>
      </c>
      <c r="H13" s="42">
        <f t="shared" si="0"/>
        <v>962</v>
      </c>
      <c r="I13" s="185">
        <f t="shared" si="1"/>
        <v>61.7604</v>
      </c>
      <c r="J13" s="42">
        <f t="shared" si="2"/>
        <v>62</v>
      </c>
    </row>
    <row r="14" spans="2:10" s="41" customFormat="1" ht="24.75" customHeight="1" thickBot="1">
      <c r="B14" s="272" t="s">
        <v>8</v>
      </c>
      <c r="C14" s="273"/>
      <c r="D14" s="274"/>
      <c r="E14" s="46">
        <f>SUM(E9:E13)</f>
        <v>2527</v>
      </c>
      <c r="F14" s="46">
        <f>SUM(F9:F13)</f>
        <v>987</v>
      </c>
      <c r="G14" s="46">
        <f>SUM(G9:G13)</f>
        <v>1759</v>
      </c>
      <c r="H14" s="44">
        <f t="shared" si="0"/>
        <v>5273</v>
      </c>
      <c r="I14" s="188">
        <f t="shared" si="1"/>
        <v>338.5266</v>
      </c>
      <c r="J14" s="46">
        <f>SUM(J9:J13)</f>
        <v>340</v>
      </c>
    </row>
    <row r="15" spans="2:10" s="41" customFormat="1" ht="24.75" customHeight="1" thickTop="1">
      <c r="B15" s="266">
        <v>3</v>
      </c>
      <c r="C15" s="335" t="s">
        <v>766</v>
      </c>
      <c r="D15" s="17" t="s">
        <v>767</v>
      </c>
      <c r="E15" s="45">
        <v>347</v>
      </c>
      <c r="F15" s="45">
        <v>152</v>
      </c>
      <c r="G15" s="45">
        <v>378</v>
      </c>
      <c r="H15" s="43">
        <f t="shared" si="0"/>
        <v>877</v>
      </c>
      <c r="I15" s="43">
        <f t="shared" si="1"/>
        <v>56.303399999999996</v>
      </c>
      <c r="J15" s="43">
        <f t="shared" si="2"/>
        <v>56</v>
      </c>
    </row>
    <row r="16" spans="2:10" s="41" customFormat="1" ht="24.75" customHeight="1">
      <c r="B16" s="266"/>
      <c r="C16" s="336"/>
      <c r="D16" s="16" t="s">
        <v>768</v>
      </c>
      <c r="E16" s="45">
        <v>489</v>
      </c>
      <c r="F16" s="45">
        <v>175</v>
      </c>
      <c r="G16" s="45">
        <v>256</v>
      </c>
      <c r="H16" s="42">
        <f>SUM(E16:G16)</f>
        <v>920</v>
      </c>
      <c r="I16" s="42">
        <f t="shared" si="1"/>
        <v>59.06399999999999</v>
      </c>
      <c r="J16" s="42">
        <f t="shared" si="2"/>
        <v>59</v>
      </c>
    </row>
    <row r="17" spans="2:10" s="41" customFormat="1" ht="28.5" customHeight="1">
      <c r="B17" s="267"/>
      <c r="C17" s="337"/>
      <c r="D17" s="18" t="s">
        <v>769</v>
      </c>
      <c r="E17" s="45">
        <v>247</v>
      </c>
      <c r="F17" s="45">
        <v>162</v>
      </c>
      <c r="G17" s="45">
        <v>317</v>
      </c>
      <c r="H17" s="42">
        <f t="shared" si="0"/>
        <v>726</v>
      </c>
      <c r="I17" s="42">
        <f t="shared" si="1"/>
        <v>46.6092</v>
      </c>
      <c r="J17" s="42">
        <f t="shared" si="2"/>
        <v>47</v>
      </c>
    </row>
    <row r="18" spans="2:10" s="41" customFormat="1" ht="24.75" customHeight="1" thickBot="1">
      <c r="B18" s="272" t="s">
        <v>8</v>
      </c>
      <c r="C18" s="273"/>
      <c r="D18" s="274"/>
      <c r="E18" s="46">
        <f>SUM(E15:E17)</f>
        <v>1083</v>
      </c>
      <c r="F18" s="46">
        <f>SUM(F15:F17)</f>
        <v>489</v>
      </c>
      <c r="G18" s="46">
        <f>SUM(G15:G17)</f>
        <v>951</v>
      </c>
      <c r="H18" s="44">
        <f t="shared" si="0"/>
        <v>2523</v>
      </c>
      <c r="I18" s="44">
        <f t="shared" si="1"/>
        <v>161.9766</v>
      </c>
      <c r="J18" s="46">
        <f>SUM(J15:J17)</f>
        <v>162</v>
      </c>
    </row>
    <row r="19" spans="2:10" s="41" customFormat="1" ht="24.75" customHeight="1" thickTop="1">
      <c r="B19" s="266">
        <v>4</v>
      </c>
      <c r="C19" s="268" t="s">
        <v>770</v>
      </c>
      <c r="D19" s="16" t="s">
        <v>686</v>
      </c>
      <c r="E19" s="45">
        <v>616</v>
      </c>
      <c r="F19" s="45">
        <v>315</v>
      </c>
      <c r="G19" s="45">
        <v>446</v>
      </c>
      <c r="H19" s="43">
        <f t="shared" si="0"/>
        <v>1377</v>
      </c>
      <c r="I19" s="43">
        <f t="shared" si="1"/>
        <v>88.40339999999999</v>
      </c>
      <c r="J19" s="43">
        <f t="shared" si="2"/>
        <v>88</v>
      </c>
    </row>
    <row r="20" spans="2:10" s="41" customFormat="1" ht="24.75" customHeight="1">
      <c r="B20" s="267"/>
      <c r="C20" s="269"/>
      <c r="D20" s="18" t="s">
        <v>771</v>
      </c>
      <c r="E20" s="45">
        <v>516</v>
      </c>
      <c r="F20" s="45">
        <v>219</v>
      </c>
      <c r="G20" s="45">
        <v>360</v>
      </c>
      <c r="H20" s="42">
        <f t="shared" si="0"/>
        <v>1095</v>
      </c>
      <c r="I20" s="42">
        <f t="shared" si="1"/>
        <v>70.29899999999999</v>
      </c>
      <c r="J20" s="42">
        <f t="shared" si="2"/>
        <v>70</v>
      </c>
    </row>
    <row r="21" spans="2:10" s="41" customFormat="1" ht="24.75" customHeight="1" thickBot="1">
      <c r="B21" s="272" t="s">
        <v>8</v>
      </c>
      <c r="C21" s="273"/>
      <c r="D21" s="274"/>
      <c r="E21" s="46">
        <f>SUM(E19:E20)</f>
        <v>1132</v>
      </c>
      <c r="F21" s="46">
        <f>SUM(F19:F20)</f>
        <v>534</v>
      </c>
      <c r="G21" s="46">
        <f>SUM(G19:G20)</f>
        <v>806</v>
      </c>
      <c r="H21" s="44">
        <f t="shared" si="0"/>
        <v>2472</v>
      </c>
      <c r="I21" s="44">
        <f t="shared" si="1"/>
        <v>158.70239999999998</v>
      </c>
      <c r="J21" s="184">
        <f>SUM(J19:J20)</f>
        <v>158</v>
      </c>
    </row>
    <row r="22" spans="2:10" s="41" customFormat="1" ht="24.75" customHeight="1" thickTop="1">
      <c r="B22" s="266">
        <v>5</v>
      </c>
      <c r="C22" s="335" t="s">
        <v>772</v>
      </c>
      <c r="D22" s="17" t="s">
        <v>773</v>
      </c>
      <c r="E22" s="45">
        <v>435</v>
      </c>
      <c r="F22" s="45">
        <v>155</v>
      </c>
      <c r="G22" s="45">
        <v>312</v>
      </c>
      <c r="H22" s="43">
        <f t="shared" si="0"/>
        <v>902</v>
      </c>
      <c r="I22" s="43">
        <f t="shared" si="1"/>
        <v>57.90839999999999</v>
      </c>
      <c r="J22" s="42">
        <f t="shared" si="2"/>
        <v>58</v>
      </c>
    </row>
    <row r="23" spans="2:10" s="41" customFormat="1" ht="24.75" customHeight="1">
      <c r="B23" s="266"/>
      <c r="C23" s="336"/>
      <c r="D23" s="16" t="s">
        <v>774</v>
      </c>
      <c r="E23" s="45">
        <v>573</v>
      </c>
      <c r="F23" s="45">
        <v>173</v>
      </c>
      <c r="G23" s="45">
        <v>357</v>
      </c>
      <c r="H23" s="42">
        <f>SUM(E23:G23)</f>
        <v>1103</v>
      </c>
      <c r="I23" s="42">
        <f t="shared" si="1"/>
        <v>70.81259999999999</v>
      </c>
      <c r="J23" s="42">
        <f t="shared" si="2"/>
        <v>71</v>
      </c>
    </row>
    <row r="24" spans="2:10" s="41" customFormat="1" ht="27" customHeight="1">
      <c r="B24" s="267"/>
      <c r="C24" s="337"/>
      <c r="D24" s="18" t="s">
        <v>775</v>
      </c>
      <c r="E24" s="45">
        <v>426</v>
      </c>
      <c r="F24" s="45">
        <v>138</v>
      </c>
      <c r="G24" s="45">
        <v>271</v>
      </c>
      <c r="H24" s="42">
        <f t="shared" si="0"/>
        <v>835</v>
      </c>
      <c r="I24" s="42">
        <f t="shared" si="1"/>
        <v>53.607</v>
      </c>
      <c r="J24" s="42">
        <f t="shared" si="2"/>
        <v>54</v>
      </c>
    </row>
    <row r="25" spans="2:10" s="41" customFormat="1" ht="24.75" customHeight="1" thickBot="1">
      <c r="B25" s="272" t="s">
        <v>8</v>
      </c>
      <c r="C25" s="273"/>
      <c r="D25" s="274"/>
      <c r="E25" s="46">
        <f>SUM(E22:E24)</f>
        <v>1434</v>
      </c>
      <c r="F25" s="46">
        <f>SUM(F22:F24)</f>
        <v>466</v>
      </c>
      <c r="G25" s="46">
        <f>SUM(G22:G24)</f>
        <v>940</v>
      </c>
      <c r="H25" s="44">
        <f t="shared" si="0"/>
        <v>2840</v>
      </c>
      <c r="I25" s="42">
        <f t="shared" si="1"/>
        <v>182.328</v>
      </c>
      <c r="J25" s="46">
        <f>SUM(J22:J24)</f>
        <v>183</v>
      </c>
    </row>
    <row r="26" spans="2:10" s="41" customFormat="1" ht="30.75" customHeight="1" thickTop="1">
      <c r="B26" s="266">
        <v>6</v>
      </c>
      <c r="C26" s="335" t="s">
        <v>776</v>
      </c>
      <c r="D26" s="16" t="s">
        <v>777</v>
      </c>
      <c r="E26" s="45">
        <v>744</v>
      </c>
      <c r="F26" s="45">
        <v>390</v>
      </c>
      <c r="G26" s="45">
        <v>638</v>
      </c>
      <c r="H26" s="43">
        <f>SUM(E26:G26)</f>
        <v>1772</v>
      </c>
      <c r="I26" s="42">
        <f t="shared" si="1"/>
        <v>113.76239999999999</v>
      </c>
      <c r="J26" s="43">
        <f t="shared" si="2"/>
        <v>114</v>
      </c>
    </row>
    <row r="27" spans="2:10" s="41" customFormat="1" ht="24.75" customHeight="1">
      <c r="B27" s="267"/>
      <c r="C27" s="337"/>
      <c r="D27" s="18" t="s">
        <v>778</v>
      </c>
      <c r="E27" s="45">
        <v>516</v>
      </c>
      <c r="F27" s="45">
        <v>239</v>
      </c>
      <c r="G27" s="45">
        <v>396</v>
      </c>
      <c r="H27" s="42">
        <f t="shared" si="0"/>
        <v>1151</v>
      </c>
      <c r="I27" s="42">
        <f t="shared" si="1"/>
        <v>73.8942</v>
      </c>
      <c r="J27" s="42">
        <f t="shared" si="2"/>
        <v>74</v>
      </c>
    </row>
    <row r="28" spans="2:10" s="41" customFormat="1" ht="24.75" customHeight="1" thickBot="1">
      <c r="B28" s="272" t="s">
        <v>8</v>
      </c>
      <c r="C28" s="273"/>
      <c r="D28" s="274"/>
      <c r="E28" s="46">
        <f>SUM(E26:E27)</f>
        <v>1260</v>
      </c>
      <c r="F28" s="46">
        <f>SUM(F26:F27)</f>
        <v>629</v>
      </c>
      <c r="G28" s="46">
        <f>SUM(G26:G27)</f>
        <v>1034</v>
      </c>
      <c r="H28" s="44">
        <f t="shared" si="0"/>
        <v>2923</v>
      </c>
      <c r="I28" s="44">
        <f t="shared" si="1"/>
        <v>187.6566</v>
      </c>
      <c r="J28" s="46">
        <f>SUM(J26:J27)</f>
        <v>188</v>
      </c>
    </row>
    <row r="29" spans="2:10" s="41" customFormat="1" ht="27.75" customHeight="1" thickTop="1">
      <c r="B29" s="275">
        <v>7</v>
      </c>
      <c r="C29" s="335" t="s">
        <v>779</v>
      </c>
      <c r="D29" s="16" t="s">
        <v>780</v>
      </c>
      <c r="E29" s="45">
        <v>592</v>
      </c>
      <c r="F29" s="45">
        <v>246</v>
      </c>
      <c r="G29" s="45">
        <v>429</v>
      </c>
      <c r="H29" s="43">
        <f t="shared" si="0"/>
        <v>1267</v>
      </c>
      <c r="I29" s="43">
        <f t="shared" si="1"/>
        <v>81.3414</v>
      </c>
      <c r="J29" s="43">
        <f t="shared" si="2"/>
        <v>81</v>
      </c>
    </row>
    <row r="30" spans="2:10" s="41" customFormat="1" ht="27.75" customHeight="1">
      <c r="B30" s="275"/>
      <c r="C30" s="336"/>
      <c r="D30" s="16" t="s">
        <v>781</v>
      </c>
      <c r="E30" s="45">
        <v>521</v>
      </c>
      <c r="F30" s="45">
        <v>175</v>
      </c>
      <c r="G30" s="45">
        <v>303</v>
      </c>
      <c r="H30" s="42">
        <f t="shared" si="0"/>
        <v>999</v>
      </c>
      <c r="I30" s="42">
        <f t="shared" si="1"/>
        <v>64.1358</v>
      </c>
      <c r="J30" s="42">
        <f t="shared" si="2"/>
        <v>64</v>
      </c>
    </row>
    <row r="31" spans="2:10" s="41" customFormat="1" ht="27.75" customHeight="1">
      <c r="B31" s="275"/>
      <c r="C31" s="337"/>
      <c r="D31" s="16" t="s">
        <v>782</v>
      </c>
      <c r="E31" s="45">
        <v>729</v>
      </c>
      <c r="F31" s="45">
        <v>218</v>
      </c>
      <c r="G31" s="45">
        <v>408</v>
      </c>
      <c r="H31" s="42">
        <f t="shared" si="0"/>
        <v>1355</v>
      </c>
      <c r="I31" s="42">
        <f t="shared" si="1"/>
        <v>86.991</v>
      </c>
      <c r="J31" s="42">
        <f t="shared" si="2"/>
        <v>87</v>
      </c>
    </row>
    <row r="32" spans="2:10" s="41" customFormat="1" ht="24.75" customHeight="1" thickBot="1">
      <c r="B32" s="272" t="s">
        <v>8</v>
      </c>
      <c r="C32" s="273"/>
      <c r="D32" s="274"/>
      <c r="E32" s="46">
        <f>SUM(E29:E31)</f>
        <v>1842</v>
      </c>
      <c r="F32" s="46">
        <f>SUM(F29:F31)</f>
        <v>639</v>
      </c>
      <c r="G32" s="46">
        <f>SUM(G29:G31)</f>
        <v>1140</v>
      </c>
      <c r="H32" s="44">
        <f t="shared" si="0"/>
        <v>3621</v>
      </c>
      <c r="I32" s="44">
        <f t="shared" si="1"/>
        <v>232.4682</v>
      </c>
      <c r="J32" s="46">
        <f>SUM(J29:J31)</f>
        <v>232</v>
      </c>
    </row>
    <row r="33" spans="2:10" s="41" customFormat="1" ht="24.75" customHeight="1" thickTop="1">
      <c r="B33" s="266">
        <v>8</v>
      </c>
      <c r="C33" s="339" t="s">
        <v>783</v>
      </c>
      <c r="D33" s="16" t="s">
        <v>784</v>
      </c>
      <c r="E33" s="45">
        <v>718</v>
      </c>
      <c r="F33" s="45">
        <v>184</v>
      </c>
      <c r="G33" s="45">
        <v>436</v>
      </c>
      <c r="H33" s="43">
        <f>SUM(E33:G33)</f>
        <v>1338</v>
      </c>
      <c r="I33" s="43">
        <f t="shared" si="1"/>
        <v>85.8996</v>
      </c>
      <c r="J33" s="43">
        <f t="shared" si="2"/>
        <v>86</v>
      </c>
    </row>
    <row r="34" spans="2:10" s="41" customFormat="1" ht="28.5" customHeight="1">
      <c r="B34" s="266"/>
      <c r="C34" s="340"/>
      <c r="D34" s="16" t="s">
        <v>785</v>
      </c>
      <c r="E34" s="45">
        <v>509</v>
      </c>
      <c r="F34" s="45">
        <v>127</v>
      </c>
      <c r="G34" s="45">
        <v>267</v>
      </c>
      <c r="H34" s="42">
        <f t="shared" si="0"/>
        <v>903</v>
      </c>
      <c r="I34" s="42">
        <f t="shared" si="1"/>
        <v>57.97259999999999</v>
      </c>
      <c r="J34" s="42">
        <f t="shared" si="2"/>
        <v>58</v>
      </c>
    </row>
    <row r="35" spans="2:10" s="41" customFormat="1" ht="24.75" customHeight="1">
      <c r="B35" s="266"/>
      <c r="C35" s="340"/>
      <c r="D35" s="16" t="s">
        <v>786</v>
      </c>
      <c r="E35" s="45">
        <v>640</v>
      </c>
      <c r="F35" s="45">
        <v>178</v>
      </c>
      <c r="G35" s="45">
        <v>331</v>
      </c>
      <c r="H35" s="42">
        <f t="shared" si="0"/>
        <v>1149</v>
      </c>
      <c r="I35" s="42">
        <f t="shared" si="1"/>
        <v>73.7658</v>
      </c>
      <c r="J35" s="42">
        <f t="shared" si="2"/>
        <v>74</v>
      </c>
    </row>
    <row r="36" spans="2:10" s="41" customFormat="1" ht="24.75" customHeight="1">
      <c r="B36" s="266"/>
      <c r="C36" s="340"/>
      <c r="D36" s="18" t="s">
        <v>787</v>
      </c>
      <c r="E36" s="45">
        <v>578</v>
      </c>
      <c r="F36" s="45">
        <v>218</v>
      </c>
      <c r="G36" s="45">
        <v>311</v>
      </c>
      <c r="H36" s="42">
        <f t="shared" si="0"/>
        <v>1107</v>
      </c>
      <c r="I36" s="42">
        <f t="shared" si="1"/>
        <v>71.0694</v>
      </c>
      <c r="J36" s="42">
        <f t="shared" si="2"/>
        <v>71</v>
      </c>
    </row>
    <row r="37" spans="2:10" s="41" customFormat="1" ht="24.75" customHeight="1">
      <c r="B37" s="267"/>
      <c r="C37" s="341"/>
      <c r="D37" s="16" t="s">
        <v>788</v>
      </c>
      <c r="E37" s="45">
        <v>597</v>
      </c>
      <c r="F37" s="45">
        <v>180</v>
      </c>
      <c r="G37" s="45">
        <v>345</v>
      </c>
      <c r="H37" s="42">
        <f t="shared" si="0"/>
        <v>1122</v>
      </c>
      <c r="I37" s="42">
        <f t="shared" si="1"/>
        <v>72.03240000000001</v>
      </c>
      <c r="J37" s="42">
        <f t="shared" si="2"/>
        <v>72</v>
      </c>
    </row>
    <row r="38" spans="2:10" s="41" customFormat="1" ht="24.75" customHeight="1" thickBot="1">
      <c r="B38" s="272" t="s">
        <v>8</v>
      </c>
      <c r="C38" s="273"/>
      <c r="D38" s="274"/>
      <c r="E38" s="46">
        <f>SUM(E33:E37)</f>
        <v>3042</v>
      </c>
      <c r="F38" s="46">
        <f>SUM(F33:F37)</f>
        <v>887</v>
      </c>
      <c r="G38" s="46">
        <f>SUM(G33:G37)</f>
        <v>1690</v>
      </c>
      <c r="H38" s="44">
        <f>SUM(E38:G38)</f>
        <v>5619</v>
      </c>
      <c r="I38" s="44">
        <f t="shared" si="1"/>
        <v>360.7398</v>
      </c>
      <c r="J38" s="184">
        <f>SUM(J33:J37)</f>
        <v>361</v>
      </c>
    </row>
    <row r="39" spans="2:10" s="41" customFormat="1" ht="24.75" customHeight="1" thickTop="1">
      <c r="B39" s="266">
        <v>9</v>
      </c>
      <c r="C39" s="335" t="s">
        <v>789</v>
      </c>
      <c r="D39" s="16" t="s">
        <v>790</v>
      </c>
      <c r="E39" s="45">
        <v>482</v>
      </c>
      <c r="F39" s="45">
        <v>220</v>
      </c>
      <c r="G39" s="45">
        <v>442</v>
      </c>
      <c r="H39" s="43">
        <f t="shared" si="0"/>
        <v>1144</v>
      </c>
      <c r="I39" s="43">
        <f t="shared" si="1"/>
        <v>73.4448</v>
      </c>
      <c r="J39" s="42">
        <f t="shared" si="2"/>
        <v>73</v>
      </c>
    </row>
    <row r="40" spans="2:10" s="41" customFormat="1" ht="24.75" customHeight="1">
      <c r="B40" s="266"/>
      <c r="C40" s="336"/>
      <c r="D40" s="16" t="s">
        <v>791</v>
      </c>
      <c r="E40" s="45">
        <v>525</v>
      </c>
      <c r="F40" s="45">
        <v>195</v>
      </c>
      <c r="G40" s="45">
        <v>305</v>
      </c>
      <c r="H40" s="42">
        <f t="shared" si="0"/>
        <v>1025</v>
      </c>
      <c r="I40" s="42">
        <f t="shared" si="1"/>
        <v>65.80499999999999</v>
      </c>
      <c r="J40" s="42">
        <f t="shared" si="2"/>
        <v>66</v>
      </c>
    </row>
    <row r="41" spans="2:10" s="41" customFormat="1" ht="24.75" customHeight="1">
      <c r="B41" s="266"/>
      <c r="C41" s="336"/>
      <c r="D41" s="18" t="s">
        <v>789</v>
      </c>
      <c r="E41" s="45">
        <v>624</v>
      </c>
      <c r="F41" s="45">
        <v>321</v>
      </c>
      <c r="G41" s="45">
        <v>472</v>
      </c>
      <c r="H41" s="42">
        <f t="shared" si="0"/>
        <v>1417</v>
      </c>
      <c r="I41" s="42">
        <f t="shared" si="1"/>
        <v>90.9714</v>
      </c>
      <c r="J41" s="42">
        <f t="shared" si="2"/>
        <v>91</v>
      </c>
    </row>
    <row r="42" spans="2:10" s="41" customFormat="1" ht="24.75" customHeight="1">
      <c r="B42" s="266"/>
      <c r="C42" s="336"/>
      <c r="D42" s="16" t="s">
        <v>792</v>
      </c>
      <c r="E42" s="45">
        <v>387</v>
      </c>
      <c r="F42" s="45">
        <v>194</v>
      </c>
      <c r="G42" s="45">
        <v>436</v>
      </c>
      <c r="H42" s="42">
        <f t="shared" si="0"/>
        <v>1017</v>
      </c>
      <c r="I42" s="42">
        <f t="shared" si="1"/>
        <v>65.2914</v>
      </c>
      <c r="J42" s="42">
        <f t="shared" si="2"/>
        <v>65</v>
      </c>
    </row>
    <row r="43" spans="2:10" s="41" customFormat="1" ht="24.75" customHeight="1">
      <c r="B43" s="266"/>
      <c r="C43" s="336"/>
      <c r="D43" s="16" t="s">
        <v>793</v>
      </c>
      <c r="E43" s="45">
        <v>703</v>
      </c>
      <c r="F43" s="45">
        <v>349</v>
      </c>
      <c r="G43" s="45">
        <v>564</v>
      </c>
      <c r="H43" s="42">
        <f t="shared" si="0"/>
        <v>1616</v>
      </c>
      <c r="I43" s="42">
        <f t="shared" si="1"/>
        <v>103.7472</v>
      </c>
      <c r="J43" s="42">
        <f t="shared" si="2"/>
        <v>104</v>
      </c>
    </row>
    <row r="44" spans="2:10" s="41" customFormat="1" ht="24.75" customHeight="1">
      <c r="B44" s="267"/>
      <c r="C44" s="337"/>
      <c r="D44" s="16" t="s">
        <v>794</v>
      </c>
      <c r="E44" s="45">
        <v>450</v>
      </c>
      <c r="F44" s="45">
        <v>300</v>
      </c>
      <c r="G44" s="45">
        <v>616</v>
      </c>
      <c r="H44" s="42">
        <f t="shared" si="0"/>
        <v>1366</v>
      </c>
      <c r="I44" s="42">
        <f t="shared" si="1"/>
        <v>87.6972</v>
      </c>
      <c r="J44" s="42">
        <f t="shared" si="2"/>
        <v>88</v>
      </c>
    </row>
    <row r="45" spans="2:10" s="41" customFormat="1" ht="24.75" customHeight="1" thickBot="1">
      <c r="B45" s="272" t="s">
        <v>8</v>
      </c>
      <c r="C45" s="273"/>
      <c r="D45" s="274"/>
      <c r="E45" s="46">
        <f>SUM(E39:E44)</f>
        <v>3171</v>
      </c>
      <c r="F45" s="46">
        <f>SUM(F39:F44)</f>
        <v>1579</v>
      </c>
      <c r="G45" s="46">
        <f>SUM(G39:G44)</f>
        <v>2835</v>
      </c>
      <c r="H45" s="44">
        <f>SUM(E45:G45)</f>
        <v>7585</v>
      </c>
      <c r="I45" s="44">
        <f t="shared" si="1"/>
        <v>486.95699999999994</v>
      </c>
      <c r="J45" s="46">
        <f>SUM(J39:J44)</f>
        <v>487</v>
      </c>
    </row>
    <row r="46" spans="2:10" s="41" customFormat="1" ht="24.75" customHeight="1" thickTop="1">
      <c r="B46" s="266">
        <v>10</v>
      </c>
      <c r="C46" s="335" t="s">
        <v>795</v>
      </c>
      <c r="D46" s="16" t="s">
        <v>796</v>
      </c>
      <c r="E46" s="45">
        <v>374</v>
      </c>
      <c r="F46" s="45">
        <v>245</v>
      </c>
      <c r="G46" s="45">
        <v>454</v>
      </c>
      <c r="H46" s="43">
        <f>SUM(E46:G46)</f>
        <v>1073</v>
      </c>
      <c r="I46" s="43">
        <f t="shared" si="1"/>
        <v>68.8866</v>
      </c>
      <c r="J46" s="43">
        <f t="shared" si="2"/>
        <v>69</v>
      </c>
    </row>
    <row r="47" spans="2:10" s="41" customFormat="1" ht="24.75" customHeight="1">
      <c r="B47" s="266"/>
      <c r="C47" s="336"/>
      <c r="D47" s="16" t="s">
        <v>797</v>
      </c>
      <c r="E47" s="45">
        <v>292</v>
      </c>
      <c r="F47" s="45">
        <v>212</v>
      </c>
      <c r="G47" s="45">
        <v>528</v>
      </c>
      <c r="H47" s="42">
        <f aca="true" t="shared" si="3" ref="H47:H54">SUM(E47:G47)</f>
        <v>1032</v>
      </c>
      <c r="I47" s="42">
        <f t="shared" si="1"/>
        <v>66.2544</v>
      </c>
      <c r="J47" s="42">
        <f t="shared" si="2"/>
        <v>66</v>
      </c>
    </row>
    <row r="48" spans="2:10" s="41" customFormat="1" ht="24.75" customHeight="1">
      <c r="B48" s="266"/>
      <c r="C48" s="336"/>
      <c r="D48" s="18" t="s">
        <v>798</v>
      </c>
      <c r="E48" s="45">
        <v>252</v>
      </c>
      <c r="F48" s="45">
        <v>126</v>
      </c>
      <c r="G48" s="45">
        <v>239</v>
      </c>
      <c r="H48" s="42">
        <f t="shared" si="3"/>
        <v>617</v>
      </c>
      <c r="I48" s="42">
        <f t="shared" si="1"/>
        <v>39.611399999999996</v>
      </c>
      <c r="J48" s="42">
        <f t="shared" si="2"/>
        <v>40</v>
      </c>
    </row>
    <row r="49" spans="2:10" s="41" customFormat="1" ht="24.75" customHeight="1">
      <c r="B49" s="266"/>
      <c r="C49" s="336"/>
      <c r="D49" s="16" t="s">
        <v>799</v>
      </c>
      <c r="E49" s="45">
        <v>415</v>
      </c>
      <c r="F49" s="45">
        <v>258</v>
      </c>
      <c r="G49" s="45">
        <v>548</v>
      </c>
      <c r="H49" s="42">
        <f t="shared" si="3"/>
        <v>1221</v>
      </c>
      <c r="I49" s="42">
        <f t="shared" si="1"/>
        <v>78.3882</v>
      </c>
      <c r="J49" s="42">
        <f t="shared" si="2"/>
        <v>78</v>
      </c>
    </row>
    <row r="50" spans="2:10" s="41" customFormat="1" ht="24.75" customHeight="1">
      <c r="B50" s="267"/>
      <c r="C50" s="337"/>
      <c r="D50" s="16" t="s">
        <v>800</v>
      </c>
      <c r="E50" s="45">
        <v>304</v>
      </c>
      <c r="F50" s="45">
        <v>204</v>
      </c>
      <c r="G50" s="45">
        <v>438</v>
      </c>
      <c r="H50" s="42">
        <f t="shared" si="3"/>
        <v>946</v>
      </c>
      <c r="I50" s="42">
        <f t="shared" si="1"/>
        <v>60.733200000000004</v>
      </c>
      <c r="J50" s="42">
        <f t="shared" si="2"/>
        <v>61</v>
      </c>
    </row>
    <row r="51" spans="2:10" s="41" customFormat="1" ht="24.75" customHeight="1" thickBot="1">
      <c r="B51" s="272" t="s">
        <v>8</v>
      </c>
      <c r="C51" s="273"/>
      <c r="D51" s="274"/>
      <c r="E51" s="46">
        <f>SUM(E46:E50)</f>
        <v>1637</v>
      </c>
      <c r="F51" s="46">
        <f>SUM(F46:F50)</f>
        <v>1045</v>
      </c>
      <c r="G51" s="46">
        <f>SUM(G46:G50)</f>
        <v>2207</v>
      </c>
      <c r="H51" s="44">
        <f t="shared" si="3"/>
        <v>4889</v>
      </c>
      <c r="I51" s="44">
        <f t="shared" si="1"/>
        <v>313.8738</v>
      </c>
      <c r="J51" s="46">
        <f>SUM(J46:J50)</f>
        <v>314</v>
      </c>
    </row>
    <row r="52" spans="2:10" s="41" customFormat="1" ht="24" customHeight="1" thickTop="1">
      <c r="B52" s="267">
        <v>11</v>
      </c>
      <c r="C52" s="335" t="s">
        <v>801</v>
      </c>
      <c r="D52" s="16" t="s">
        <v>802</v>
      </c>
      <c r="E52" s="45">
        <v>390</v>
      </c>
      <c r="F52" s="45">
        <v>280</v>
      </c>
      <c r="G52" s="45">
        <v>523</v>
      </c>
      <c r="H52" s="43">
        <f t="shared" si="3"/>
        <v>1193</v>
      </c>
      <c r="I52" s="43">
        <f t="shared" si="1"/>
        <v>76.5906</v>
      </c>
      <c r="J52" s="43">
        <f t="shared" si="2"/>
        <v>77</v>
      </c>
    </row>
    <row r="53" spans="2:10" s="41" customFormat="1" ht="24" customHeight="1">
      <c r="B53" s="275"/>
      <c r="C53" s="336"/>
      <c r="D53" s="71" t="s">
        <v>803</v>
      </c>
      <c r="E53" s="45">
        <v>378</v>
      </c>
      <c r="F53" s="45">
        <v>285</v>
      </c>
      <c r="G53" s="45">
        <v>579</v>
      </c>
      <c r="H53" s="42">
        <f>SUM(E53:G53)</f>
        <v>1242</v>
      </c>
      <c r="I53" s="42">
        <f t="shared" si="1"/>
        <v>79.7364</v>
      </c>
      <c r="J53" s="42">
        <f t="shared" si="2"/>
        <v>80</v>
      </c>
    </row>
    <row r="54" spans="2:10" s="41" customFormat="1" ht="24" customHeight="1">
      <c r="B54" s="275"/>
      <c r="C54" s="337"/>
      <c r="D54" s="17" t="s">
        <v>804</v>
      </c>
      <c r="E54" s="45">
        <v>318</v>
      </c>
      <c r="F54" s="45">
        <v>219</v>
      </c>
      <c r="G54" s="45">
        <v>600</v>
      </c>
      <c r="H54" s="42">
        <f t="shared" si="3"/>
        <v>1137</v>
      </c>
      <c r="I54" s="42">
        <f t="shared" si="1"/>
        <v>72.99539999999999</v>
      </c>
      <c r="J54" s="42">
        <f t="shared" si="2"/>
        <v>73</v>
      </c>
    </row>
    <row r="55" spans="2:10" s="41" customFormat="1" ht="24" customHeight="1" thickBot="1">
      <c r="B55" s="272" t="s">
        <v>8</v>
      </c>
      <c r="C55" s="273"/>
      <c r="D55" s="274"/>
      <c r="E55" s="46">
        <f>SUM(E52:E54)</f>
        <v>1086</v>
      </c>
      <c r="F55" s="46">
        <f>SUM(F52:F54)</f>
        <v>784</v>
      </c>
      <c r="G55" s="46">
        <f>SUM(G52:G54)</f>
        <v>1702</v>
      </c>
      <c r="H55" s="44">
        <f>SUM(E55:G55)</f>
        <v>3572</v>
      </c>
      <c r="I55" s="44">
        <f t="shared" si="1"/>
        <v>229.3224</v>
      </c>
      <c r="J55" s="46">
        <f>SUM(J52:J54)</f>
        <v>230</v>
      </c>
    </row>
    <row r="56" spans="2:10" s="41" customFormat="1" ht="24" customHeight="1" thickTop="1">
      <c r="B56" s="275">
        <v>12</v>
      </c>
      <c r="C56" s="335" t="s">
        <v>805</v>
      </c>
      <c r="D56" s="16" t="s">
        <v>806</v>
      </c>
      <c r="E56" s="45">
        <v>579</v>
      </c>
      <c r="F56" s="45">
        <v>290</v>
      </c>
      <c r="G56" s="45">
        <v>865</v>
      </c>
      <c r="H56" s="43">
        <f aca="true" t="shared" si="4" ref="H56:H61">SUM(E56:G56)</f>
        <v>1734</v>
      </c>
      <c r="I56" s="43">
        <f t="shared" si="1"/>
        <v>111.3228</v>
      </c>
      <c r="J56" s="43">
        <f t="shared" si="2"/>
        <v>111</v>
      </c>
    </row>
    <row r="57" spans="2:10" s="41" customFormat="1" ht="24" customHeight="1">
      <c r="B57" s="275"/>
      <c r="C57" s="336"/>
      <c r="D57" s="16" t="s">
        <v>807</v>
      </c>
      <c r="E57" s="45">
        <v>385</v>
      </c>
      <c r="F57" s="45">
        <v>239</v>
      </c>
      <c r="G57" s="45">
        <v>452</v>
      </c>
      <c r="H57" s="42">
        <f t="shared" si="4"/>
        <v>1076</v>
      </c>
      <c r="I57" s="42">
        <f t="shared" si="1"/>
        <v>69.0792</v>
      </c>
      <c r="J57" s="42">
        <f t="shared" si="2"/>
        <v>69</v>
      </c>
    </row>
    <row r="58" spans="2:10" s="41" customFormat="1" ht="24" customHeight="1">
      <c r="B58" s="275"/>
      <c r="C58" s="337"/>
      <c r="D58" s="18" t="s">
        <v>808</v>
      </c>
      <c r="E58" s="45">
        <v>474</v>
      </c>
      <c r="F58" s="45">
        <v>312</v>
      </c>
      <c r="G58" s="45">
        <v>771</v>
      </c>
      <c r="H58" s="42">
        <f t="shared" si="4"/>
        <v>1557</v>
      </c>
      <c r="I58" s="42">
        <f t="shared" si="1"/>
        <v>99.9594</v>
      </c>
      <c r="J58" s="42">
        <f t="shared" si="2"/>
        <v>100</v>
      </c>
    </row>
    <row r="59" spans="2:10" s="41" customFormat="1" ht="24" customHeight="1" thickBot="1">
      <c r="B59" s="277" t="s">
        <v>8</v>
      </c>
      <c r="C59" s="277"/>
      <c r="D59" s="277"/>
      <c r="E59" s="46">
        <f>SUM(E56:E58)</f>
        <v>1438</v>
      </c>
      <c r="F59" s="46">
        <f>SUM(F56:F58)</f>
        <v>841</v>
      </c>
      <c r="G59" s="46">
        <f>SUM(G56:G58)</f>
        <v>2088</v>
      </c>
      <c r="H59" s="44">
        <f t="shared" si="4"/>
        <v>4367</v>
      </c>
      <c r="I59" s="44">
        <f t="shared" si="1"/>
        <v>280.3614</v>
      </c>
      <c r="J59" s="46">
        <f>SUM(J56:J58)</f>
        <v>280</v>
      </c>
    </row>
    <row r="60" spans="2:10" s="41" customFormat="1" ht="24" customHeight="1" thickTop="1">
      <c r="B60" s="270">
        <v>13</v>
      </c>
      <c r="C60" s="335" t="s">
        <v>809</v>
      </c>
      <c r="D60" s="16" t="s">
        <v>810</v>
      </c>
      <c r="E60" s="45">
        <v>210</v>
      </c>
      <c r="F60" s="45">
        <v>195</v>
      </c>
      <c r="G60" s="45">
        <v>491</v>
      </c>
      <c r="H60" s="43">
        <f t="shared" si="4"/>
        <v>896</v>
      </c>
      <c r="I60" s="43">
        <f t="shared" si="1"/>
        <v>57.5232</v>
      </c>
      <c r="J60" s="43">
        <f t="shared" si="2"/>
        <v>58</v>
      </c>
    </row>
    <row r="61" spans="2:10" s="41" customFormat="1" ht="24" customHeight="1">
      <c r="B61" s="266"/>
      <c r="C61" s="336"/>
      <c r="D61" s="16" t="s">
        <v>811</v>
      </c>
      <c r="E61" s="45">
        <v>434</v>
      </c>
      <c r="F61" s="45">
        <v>280</v>
      </c>
      <c r="G61" s="45">
        <v>621</v>
      </c>
      <c r="H61" s="42">
        <f t="shared" si="4"/>
        <v>1335</v>
      </c>
      <c r="I61" s="42">
        <f t="shared" si="1"/>
        <v>85.707</v>
      </c>
      <c r="J61" s="42">
        <f t="shared" si="2"/>
        <v>86</v>
      </c>
    </row>
    <row r="62" spans="2:10" s="41" customFormat="1" ht="24.75" customHeight="1">
      <c r="B62" s="266"/>
      <c r="C62" s="336"/>
      <c r="D62" s="16" t="s">
        <v>812</v>
      </c>
      <c r="E62" s="45">
        <v>384</v>
      </c>
      <c r="F62" s="45">
        <v>260</v>
      </c>
      <c r="G62" s="45">
        <v>649</v>
      </c>
      <c r="H62" s="42">
        <f>SUM(E62:G62)</f>
        <v>1293</v>
      </c>
      <c r="I62" s="42">
        <f t="shared" si="1"/>
        <v>83.0106</v>
      </c>
      <c r="J62" s="42">
        <f t="shared" si="2"/>
        <v>83</v>
      </c>
    </row>
    <row r="63" spans="2:10" s="41" customFormat="1" ht="24.75" customHeight="1">
      <c r="B63" s="267"/>
      <c r="C63" s="337"/>
      <c r="D63" s="16" t="s">
        <v>813</v>
      </c>
      <c r="E63" s="45">
        <v>471</v>
      </c>
      <c r="F63" s="45">
        <v>323</v>
      </c>
      <c r="G63" s="45">
        <v>710</v>
      </c>
      <c r="H63" s="42">
        <f>SUM(E63:G63)</f>
        <v>1504</v>
      </c>
      <c r="I63" s="42">
        <f t="shared" si="1"/>
        <v>96.5568</v>
      </c>
      <c r="J63" s="42">
        <f t="shared" si="2"/>
        <v>97</v>
      </c>
    </row>
    <row r="64" spans="2:10" s="41" customFormat="1" ht="24.75" customHeight="1" thickBot="1">
      <c r="B64" s="272" t="s">
        <v>8</v>
      </c>
      <c r="C64" s="273"/>
      <c r="D64" s="274"/>
      <c r="E64" s="46">
        <f>SUM(E60:E63)</f>
        <v>1499</v>
      </c>
      <c r="F64" s="46">
        <f>SUM(F60:F63)</f>
        <v>1058</v>
      </c>
      <c r="G64" s="46">
        <f>SUM(G60:G63)</f>
        <v>2471</v>
      </c>
      <c r="H64" s="44">
        <f aca="true" t="shared" si="5" ref="H64:H128">SUM(E64:G64)</f>
        <v>5028</v>
      </c>
      <c r="I64" s="44">
        <f t="shared" si="1"/>
        <v>322.7976</v>
      </c>
      <c r="J64" s="46">
        <f>SUM(J60:J63)</f>
        <v>324</v>
      </c>
    </row>
    <row r="65" spans="2:10" s="41" customFormat="1" ht="24.75" customHeight="1" thickTop="1">
      <c r="B65" s="266">
        <v>14</v>
      </c>
      <c r="C65" s="335" t="s">
        <v>814</v>
      </c>
      <c r="D65" s="17" t="s">
        <v>815</v>
      </c>
      <c r="E65" s="45">
        <v>258</v>
      </c>
      <c r="F65" s="45">
        <v>215</v>
      </c>
      <c r="G65" s="45">
        <v>516</v>
      </c>
      <c r="H65" s="43">
        <f t="shared" si="5"/>
        <v>989</v>
      </c>
      <c r="I65" s="43">
        <f t="shared" si="1"/>
        <v>63.4938</v>
      </c>
      <c r="J65" s="43">
        <f t="shared" si="2"/>
        <v>63</v>
      </c>
    </row>
    <row r="66" spans="2:10" s="41" customFormat="1" ht="24.75" customHeight="1">
      <c r="B66" s="266"/>
      <c r="C66" s="336"/>
      <c r="D66" s="16" t="s">
        <v>816</v>
      </c>
      <c r="E66" s="45">
        <v>351</v>
      </c>
      <c r="F66" s="45">
        <v>218</v>
      </c>
      <c r="G66" s="45">
        <v>472</v>
      </c>
      <c r="H66" s="42">
        <f t="shared" si="5"/>
        <v>1041</v>
      </c>
      <c r="I66" s="42">
        <f t="shared" si="1"/>
        <v>66.8322</v>
      </c>
      <c r="J66" s="42">
        <f t="shared" si="2"/>
        <v>67</v>
      </c>
    </row>
    <row r="67" spans="2:10" s="41" customFormat="1" ht="24.75" customHeight="1">
      <c r="B67" s="267"/>
      <c r="C67" s="337"/>
      <c r="D67" s="18" t="s">
        <v>814</v>
      </c>
      <c r="E67" s="45">
        <v>213</v>
      </c>
      <c r="F67" s="45">
        <v>89</v>
      </c>
      <c r="G67" s="45">
        <v>220</v>
      </c>
      <c r="H67" s="42">
        <f t="shared" si="5"/>
        <v>522</v>
      </c>
      <c r="I67" s="42">
        <f t="shared" si="1"/>
        <v>33.5124</v>
      </c>
      <c r="J67" s="42">
        <f t="shared" si="2"/>
        <v>34</v>
      </c>
    </row>
    <row r="68" spans="2:10" s="41" customFormat="1" ht="24.75" customHeight="1" thickBot="1">
      <c r="B68" s="272" t="s">
        <v>8</v>
      </c>
      <c r="C68" s="273"/>
      <c r="D68" s="274"/>
      <c r="E68" s="46">
        <f>SUM(E65:E67)</f>
        <v>822</v>
      </c>
      <c r="F68" s="46">
        <f>SUM(F65:F67)</f>
        <v>522</v>
      </c>
      <c r="G68" s="46">
        <f>SUM(G65:G67)</f>
        <v>1208</v>
      </c>
      <c r="H68" s="44">
        <f t="shared" si="5"/>
        <v>2552</v>
      </c>
      <c r="I68" s="44">
        <f t="shared" si="1"/>
        <v>163.8384</v>
      </c>
      <c r="J68" s="46">
        <f>SUM(J65:J67)</f>
        <v>164</v>
      </c>
    </row>
    <row r="69" spans="2:10" s="41" customFormat="1" ht="24.75" customHeight="1" thickTop="1">
      <c r="B69" s="275">
        <v>15</v>
      </c>
      <c r="C69" s="335" t="s">
        <v>817</v>
      </c>
      <c r="D69" s="16" t="s">
        <v>817</v>
      </c>
      <c r="E69" s="45">
        <v>475</v>
      </c>
      <c r="F69" s="45">
        <v>293</v>
      </c>
      <c r="G69" s="45">
        <v>619</v>
      </c>
      <c r="H69" s="43">
        <f t="shared" si="5"/>
        <v>1387</v>
      </c>
      <c r="I69" s="43">
        <f t="shared" si="1"/>
        <v>89.0454</v>
      </c>
      <c r="J69" s="43">
        <f t="shared" si="2"/>
        <v>89</v>
      </c>
    </row>
    <row r="70" spans="2:10" s="41" customFormat="1" ht="24.75" customHeight="1">
      <c r="B70" s="275"/>
      <c r="C70" s="336"/>
      <c r="D70" s="18" t="s">
        <v>818</v>
      </c>
      <c r="E70" s="45">
        <v>260</v>
      </c>
      <c r="F70" s="45">
        <v>202</v>
      </c>
      <c r="G70" s="45">
        <v>493</v>
      </c>
      <c r="H70" s="42">
        <f t="shared" si="5"/>
        <v>955</v>
      </c>
      <c r="I70" s="42">
        <f aca="true" t="shared" si="6" ref="I70:I133">SUM(H70/100)*6.42</f>
        <v>61.31100000000001</v>
      </c>
      <c r="J70" s="42">
        <f aca="true" t="shared" si="7" ref="J70:J133">ROUND(I70,0)</f>
        <v>61</v>
      </c>
    </row>
    <row r="71" spans="2:10" s="41" customFormat="1" ht="24.75" customHeight="1">
      <c r="B71" s="275"/>
      <c r="C71" s="336"/>
      <c r="D71" s="16" t="s">
        <v>819</v>
      </c>
      <c r="E71" s="45">
        <v>261</v>
      </c>
      <c r="F71" s="45">
        <v>179</v>
      </c>
      <c r="G71" s="45">
        <v>398</v>
      </c>
      <c r="H71" s="42">
        <f t="shared" si="5"/>
        <v>838</v>
      </c>
      <c r="I71" s="42">
        <f t="shared" si="6"/>
        <v>53.799600000000005</v>
      </c>
      <c r="J71" s="42">
        <f t="shared" si="7"/>
        <v>54</v>
      </c>
    </row>
    <row r="72" spans="2:10" s="41" customFormat="1" ht="24.75" customHeight="1">
      <c r="B72" s="275"/>
      <c r="C72" s="337"/>
      <c r="D72" s="16" t="s">
        <v>820</v>
      </c>
      <c r="E72" s="45">
        <v>463</v>
      </c>
      <c r="F72" s="45">
        <v>325</v>
      </c>
      <c r="G72" s="45">
        <v>654</v>
      </c>
      <c r="H72" s="42">
        <f t="shared" si="5"/>
        <v>1442</v>
      </c>
      <c r="I72" s="42">
        <f t="shared" si="6"/>
        <v>92.57639999999999</v>
      </c>
      <c r="J72" s="42">
        <f t="shared" si="7"/>
        <v>93</v>
      </c>
    </row>
    <row r="73" spans="2:10" s="41" customFormat="1" ht="24.75" customHeight="1" thickBot="1">
      <c r="B73" s="272" t="s">
        <v>8</v>
      </c>
      <c r="C73" s="273"/>
      <c r="D73" s="274"/>
      <c r="E73" s="46">
        <f>SUM(E69:E72)</f>
        <v>1459</v>
      </c>
      <c r="F73" s="46">
        <f>SUM(F69:F72)</f>
        <v>999</v>
      </c>
      <c r="G73" s="46">
        <f>SUM(G69:G72)</f>
        <v>2164</v>
      </c>
      <c r="H73" s="44">
        <f t="shared" si="5"/>
        <v>4622</v>
      </c>
      <c r="I73" s="44">
        <f t="shared" si="6"/>
        <v>296.7324</v>
      </c>
      <c r="J73" s="46">
        <f>SUM(J69:J72)</f>
        <v>297</v>
      </c>
    </row>
    <row r="74" spans="2:10" s="41" customFormat="1" ht="24.75" customHeight="1" thickTop="1">
      <c r="B74" s="266">
        <v>16</v>
      </c>
      <c r="C74" s="339" t="s">
        <v>821</v>
      </c>
      <c r="D74" s="16" t="s">
        <v>822</v>
      </c>
      <c r="E74" s="45">
        <v>267</v>
      </c>
      <c r="F74" s="45">
        <v>198</v>
      </c>
      <c r="G74" s="45">
        <v>417</v>
      </c>
      <c r="H74" s="43">
        <f t="shared" si="5"/>
        <v>882</v>
      </c>
      <c r="I74" s="43">
        <f t="shared" si="6"/>
        <v>56.6244</v>
      </c>
      <c r="J74" s="43">
        <f t="shared" si="7"/>
        <v>57</v>
      </c>
    </row>
    <row r="75" spans="2:10" s="41" customFormat="1" ht="24.75" customHeight="1">
      <c r="B75" s="266"/>
      <c r="C75" s="340"/>
      <c r="D75" s="16" t="s">
        <v>823</v>
      </c>
      <c r="E75" s="45">
        <v>226</v>
      </c>
      <c r="F75" s="45">
        <v>118</v>
      </c>
      <c r="G75" s="45">
        <v>226</v>
      </c>
      <c r="H75" s="42">
        <f t="shared" si="5"/>
        <v>570</v>
      </c>
      <c r="I75" s="42">
        <f t="shared" si="6"/>
        <v>36.594</v>
      </c>
      <c r="J75" s="42">
        <f t="shared" si="7"/>
        <v>37</v>
      </c>
    </row>
    <row r="76" spans="2:10" s="41" customFormat="1" ht="24.75" customHeight="1">
      <c r="B76" s="266"/>
      <c r="C76" s="340"/>
      <c r="D76" s="16" t="s">
        <v>824</v>
      </c>
      <c r="E76" s="45">
        <v>260</v>
      </c>
      <c r="F76" s="45">
        <v>192</v>
      </c>
      <c r="G76" s="45">
        <v>382</v>
      </c>
      <c r="H76" s="42">
        <f t="shared" si="5"/>
        <v>834</v>
      </c>
      <c r="I76" s="42">
        <f t="shared" si="6"/>
        <v>53.5428</v>
      </c>
      <c r="J76" s="42">
        <f t="shared" si="7"/>
        <v>54</v>
      </c>
    </row>
    <row r="77" spans="2:10" s="41" customFormat="1" ht="24.75" customHeight="1">
      <c r="B77" s="266"/>
      <c r="C77" s="340"/>
      <c r="D77" s="16" t="s">
        <v>825</v>
      </c>
      <c r="E77" s="45">
        <v>212</v>
      </c>
      <c r="F77" s="45">
        <v>179</v>
      </c>
      <c r="G77" s="45">
        <v>421</v>
      </c>
      <c r="H77" s="42">
        <f t="shared" si="5"/>
        <v>812</v>
      </c>
      <c r="I77" s="42">
        <f t="shared" si="6"/>
        <v>52.130399999999995</v>
      </c>
      <c r="J77" s="42">
        <f t="shared" si="7"/>
        <v>52</v>
      </c>
    </row>
    <row r="78" spans="2:10" s="41" customFormat="1" ht="24.75" customHeight="1">
      <c r="B78" s="267"/>
      <c r="C78" s="341"/>
      <c r="D78" s="16" t="s">
        <v>826</v>
      </c>
      <c r="E78" s="45">
        <v>256</v>
      </c>
      <c r="F78" s="45">
        <v>174</v>
      </c>
      <c r="G78" s="45">
        <v>495</v>
      </c>
      <c r="H78" s="42">
        <f t="shared" si="5"/>
        <v>925</v>
      </c>
      <c r="I78" s="42">
        <f t="shared" si="6"/>
        <v>59.385</v>
      </c>
      <c r="J78" s="42">
        <f t="shared" si="7"/>
        <v>59</v>
      </c>
    </row>
    <row r="79" spans="2:10" s="41" customFormat="1" ht="24.75" customHeight="1" thickBot="1">
      <c r="B79" s="272" t="s">
        <v>8</v>
      </c>
      <c r="C79" s="273"/>
      <c r="D79" s="274"/>
      <c r="E79" s="46">
        <f>SUM(E74:E78)</f>
        <v>1221</v>
      </c>
      <c r="F79" s="46">
        <f>SUM(F74:F78)</f>
        <v>861</v>
      </c>
      <c r="G79" s="46">
        <f>SUM(G74:G78)</f>
        <v>1941</v>
      </c>
      <c r="H79" s="44">
        <f t="shared" si="5"/>
        <v>4023</v>
      </c>
      <c r="I79" s="44">
        <f t="shared" si="6"/>
        <v>258.2766</v>
      </c>
      <c r="J79" s="46">
        <f>SUM(J74:J78)</f>
        <v>259</v>
      </c>
    </row>
    <row r="80" spans="2:10" s="41" customFormat="1" ht="24.75" customHeight="1" thickTop="1">
      <c r="B80" s="266">
        <v>17</v>
      </c>
      <c r="C80" s="339" t="s">
        <v>827</v>
      </c>
      <c r="D80" s="17" t="s">
        <v>828</v>
      </c>
      <c r="E80" s="45">
        <v>250</v>
      </c>
      <c r="F80" s="45">
        <v>157</v>
      </c>
      <c r="G80" s="45">
        <v>337</v>
      </c>
      <c r="H80" s="43">
        <f t="shared" si="5"/>
        <v>744</v>
      </c>
      <c r="I80" s="43">
        <f t="shared" si="6"/>
        <v>47.7648</v>
      </c>
      <c r="J80" s="43">
        <f t="shared" si="7"/>
        <v>48</v>
      </c>
    </row>
    <row r="81" spans="2:10" s="41" customFormat="1" ht="24.75" customHeight="1">
      <c r="B81" s="266"/>
      <c r="C81" s="340"/>
      <c r="D81" s="16" t="s">
        <v>826</v>
      </c>
      <c r="E81" s="45">
        <v>384</v>
      </c>
      <c r="F81" s="45">
        <v>204</v>
      </c>
      <c r="G81" s="45">
        <v>464</v>
      </c>
      <c r="H81" s="42">
        <f t="shared" si="5"/>
        <v>1052</v>
      </c>
      <c r="I81" s="42">
        <f t="shared" si="6"/>
        <v>67.5384</v>
      </c>
      <c r="J81" s="42">
        <f t="shared" si="7"/>
        <v>68</v>
      </c>
    </row>
    <row r="82" spans="2:10" s="41" customFormat="1" ht="24.75" customHeight="1">
      <c r="B82" s="267"/>
      <c r="C82" s="341"/>
      <c r="D82" s="16" t="s">
        <v>829</v>
      </c>
      <c r="E82" s="45">
        <v>183</v>
      </c>
      <c r="F82" s="45">
        <v>122</v>
      </c>
      <c r="G82" s="45">
        <v>247</v>
      </c>
      <c r="H82" s="42">
        <f t="shared" si="5"/>
        <v>552</v>
      </c>
      <c r="I82" s="42">
        <f t="shared" si="6"/>
        <v>35.438399999999994</v>
      </c>
      <c r="J82" s="42">
        <f t="shared" si="7"/>
        <v>35</v>
      </c>
    </row>
    <row r="83" spans="2:10" s="41" customFormat="1" ht="24.75" customHeight="1" thickBot="1">
      <c r="B83" s="272" t="s">
        <v>8</v>
      </c>
      <c r="C83" s="273"/>
      <c r="D83" s="274"/>
      <c r="E83" s="46">
        <f>SUM(E80:E82)</f>
        <v>817</v>
      </c>
      <c r="F83" s="46">
        <f>SUM(F80:F82)</f>
        <v>483</v>
      </c>
      <c r="G83" s="46">
        <f>SUM(G80:G82)</f>
        <v>1048</v>
      </c>
      <c r="H83" s="44">
        <f t="shared" si="5"/>
        <v>2348</v>
      </c>
      <c r="I83" s="44">
        <f t="shared" si="6"/>
        <v>150.7416</v>
      </c>
      <c r="J83" s="46">
        <f>SUM(J80:J82)</f>
        <v>151</v>
      </c>
    </row>
    <row r="84" spans="2:10" s="41" customFormat="1" ht="24.75" customHeight="1" thickTop="1">
      <c r="B84" s="275">
        <v>18</v>
      </c>
      <c r="C84" s="335" t="s">
        <v>830</v>
      </c>
      <c r="D84" s="16" t="s">
        <v>831</v>
      </c>
      <c r="E84" s="45">
        <v>516</v>
      </c>
      <c r="F84" s="45">
        <v>278</v>
      </c>
      <c r="G84" s="45">
        <v>468</v>
      </c>
      <c r="H84" s="43">
        <f t="shared" si="5"/>
        <v>1262</v>
      </c>
      <c r="I84" s="43">
        <f t="shared" si="6"/>
        <v>81.0204</v>
      </c>
      <c r="J84" s="43">
        <f t="shared" si="7"/>
        <v>81</v>
      </c>
    </row>
    <row r="85" spans="2:10" s="41" customFormat="1" ht="24.75" customHeight="1">
      <c r="B85" s="275"/>
      <c r="C85" s="336"/>
      <c r="D85" s="16" t="s">
        <v>832</v>
      </c>
      <c r="E85" s="45">
        <v>329</v>
      </c>
      <c r="F85" s="45">
        <v>214</v>
      </c>
      <c r="G85" s="45">
        <v>380</v>
      </c>
      <c r="H85" s="42">
        <f t="shared" si="5"/>
        <v>923</v>
      </c>
      <c r="I85" s="42">
        <f t="shared" si="6"/>
        <v>59.2566</v>
      </c>
      <c r="J85" s="42">
        <f t="shared" si="7"/>
        <v>59</v>
      </c>
    </row>
    <row r="86" spans="2:10" s="41" customFormat="1" ht="24.75" customHeight="1">
      <c r="B86" s="275"/>
      <c r="C86" s="337"/>
      <c r="D86" s="16" t="s">
        <v>833</v>
      </c>
      <c r="E86" s="45">
        <v>318</v>
      </c>
      <c r="F86" s="45">
        <v>238</v>
      </c>
      <c r="G86" s="45">
        <v>456</v>
      </c>
      <c r="H86" s="42">
        <f t="shared" si="5"/>
        <v>1012</v>
      </c>
      <c r="I86" s="42">
        <f t="shared" si="6"/>
        <v>64.9704</v>
      </c>
      <c r="J86" s="42">
        <f t="shared" si="7"/>
        <v>65</v>
      </c>
    </row>
    <row r="87" spans="2:10" s="41" customFormat="1" ht="24.75" customHeight="1" thickBot="1">
      <c r="B87" s="277" t="s">
        <v>8</v>
      </c>
      <c r="C87" s="277"/>
      <c r="D87" s="277"/>
      <c r="E87" s="46">
        <f>SUM(E84:E86)</f>
        <v>1163</v>
      </c>
      <c r="F87" s="46">
        <f>SUM(F84:F86)</f>
        <v>730</v>
      </c>
      <c r="G87" s="46">
        <f>SUM(G84:G86)</f>
        <v>1304</v>
      </c>
      <c r="H87" s="44">
        <f t="shared" si="5"/>
        <v>3197</v>
      </c>
      <c r="I87" s="44">
        <f t="shared" si="6"/>
        <v>205.2474</v>
      </c>
      <c r="J87" s="46">
        <f>SUM(J84:J86)</f>
        <v>205</v>
      </c>
    </row>
    <row r="88" spans="2:10" s="41" customFormat="1" ht="24.75" customHeight="1" thickTop="1">
      <c r="B88" s="266">
        <v>19</v>
      </c>
      <c r="C88" s="335" t="s">
        <v>834</v>
      </c>
      <c r="D88" s="17" t="s">
        <v>835</v>
      </c>
      <c r="E88" s="45">
        <v>324</v>
      </c>
      <c r="F88" s="45">
        <v>140</v>
      </c>
      <c r="G88" s="45">
        <v>271</v>
      </c>
      <c r="H88" s="43">
        <f t="shared" si="5"/>
        <v>735</v>
      </c>
      <c r="I88" s="43">
        <f t="shared" si="6"/>
        <v>47.187</v>
      </c>
      <c r="J88" s="43">
        <f t="shared" si="7"/>
        <v>47</v>
      </c>
    </row>
    <row r="89" spans="2:10" s="41" customFormat="1" ht="24.75" customHeight="1">
      <c r="B89" s="266"/>
      <c r="C89" s="336"/>
      <c r="D89" s="16" t="s">
        <v>836</v>
      </c>
      <c r="E89" s="45">
        <v>244</v>
      </c>
      <c r="F89" s="45">
        <v>140</v>
      </c>
      <c r="G89" s="45">
        <v>200</v>
      </c>
      <c r="H89" s="42">
        <f t="shared" si="5"/>
        <v>584</v>
      </c>
      <c r="I89" s="42">
        <f t="shared" si="6"/>
        <v>37.492799999999995</v>
      </c>
      <c r="J89" s="42">
        <f t="shared" si="7"/>
        <v>37</v>
      </c>
    </row>
    <row r="90" spans="2:10" s="41" customFormat="1" ht="24.75" customHeight="1">
      <c r="B90" s="267"/>
      <c r="C90" s="337"/>
      <c r="D90" s="16" t="s">
        <v>837</v>
      </c>
      <c r="E90" s="45">
        <v>331</v>
      </c>
      <c r="F90" s="45">
        <v>160</v>
      </c>
      <c r="G90" s="45">
        <v>310</v>
      </c>
      <c r="H90" s="42">
        <f t="shared" si="5"/>
        <v>801</v>
      </c>
      <c r="I90" s="42">
        <f t="shared" si="6"/>
        <v>51.4242</v>
      </c>
      <c r="J90" s="42">
        <f t="shared" si="7"/>
        <v>51</v>
      </c>
    </row>
    <row r="91" spans="2:10" s="41" customFormat="1" ht="24.75" customHeight="1" thickBot="1">
      <c r="B91" s="272" t="s">
        <v>8</v>
      </c>
      <c r="C91" s="273"/>
      <c r="D91" s="274"/>
      <c r="E91" s="46">
        <f>SUM(E88:E90)</f>
        <v>899</v>
      </c>
      <c r="F91" s="46">
        <f>SUM(F88:F90)</f>
        <v>440</v>
      </c>
      <c r="G91" s="46">
        <f>SUM(G88:G90)</f>
        <v>781</v>
      </c>
      <c r="H91" s="44">
        <f t="shared" si="5"/>
        <v>2120</v>
      </c>
      <c r="I91" s="44">
        <f t="shared" si="6"/>
        <v>136.10399999999998</v>
      </c>
      <c r="J91" s="46">
        <f>SUM(J88:J90)</f>
        <v>135</v>
      </c>
    </row>
    <row r="92" spans="2:10" s="41" customFormat="1" ht="24.75" customHeight="1" thickTop="1">
      <c r="B92" s="275">
        <v>20</v>
      </c>
      <c r="C92" s="335" t="s">
        <v>838</v>
      </c>
      <c r="D92" s="16" t="s">
        <v>839</v>
      </c>
      <c r="E92" s="45">
        <v>567</v>
      </c>
      <c r="F92" s="45">
        <v>256</v>
      </c>
      <c r="G92" s="45">
        <v>629</v>
      </c>
      <c r="H92" s="43">
        <f t="shared" si="5"/>
        <v>1452</v>
      </c>
      <c r="I92" s="43">
        <f t="shared" si="6"/>
        <v>93.2184</v>
      </c>
      <c r="J92" s="43">
        <f t="shared" si="7"/>
        <v>93</v>
      </c>
    </row>
    <row r="93" spans="2:10" s="41" customFormat="1" ht="24.75" customHeight="1">
      <c r="B93" s="275"/>
      <c r="C93" s="336"/>
      <c r="D93" s="16" t="s">
        <v>840</v>
      </c>
      <c r="E93" s="45">
        <v>485</v>
      </c>
      <c r="F93" s="45">
        <v>239</v>
      </c>
      <c r="G93" s="45">
        <v>476</v>
      </c>
      <c r="H93" s="42">
        <f t="shared" si="5"/>
        <v>1200</v>
      </c>
      <c r="I93" s="42">
        <f t="shared" si="6"/>
        <v>77.03999999999999</v>
      </c>
      <c r="J93" s="42">
        <f t="shared" si="7"/>
        <v>77</v>
      </c>
    </row>
    <row r="94" spans="2:10" s="41" customFormat="1" ht="24.75" customHeight="1">
      <c r="B94" s="275"/>
      <c r="C94" s="336"/>
      <c r="D94" s="16" t="s">
        <v>841</v>
      </c>
      <c r="E94" s="45">
        <v>384</v>
      </c>
      <c r="F94" s="45">
        <v>203</v>
      </c>
      <c r="G94" s="45">
        <v>445</v>
      </c>
      <c r="H94" s="42">
        <f t="shared" si="5"/>
        <v>1032</v>
      </c>
      <c r="I94" s="42">
        <f t="shared" si="6"/>
        <v>66.2544</v>
      </c>
      <c r="J94" s="42">
        <f t="shared" si="7"/>
        <v>66</v>
      </c>
    </row>
    <row r="95" spans="2:10" s="41" customFormat="1" ht="24.75" customHeight="1">
      <c r="B95" s="275"/>
      <c r="C95" s="337"/>
      <c r="D95" s="16" t="s">
        <v>842</v>
      </c>
      <c r="E95" s="45">
        <v>379</v>
      </c>
      <c r="F95" s="45">
        <v>189</v>
      </c>
      <c r="G95" s="45">
        <v>444</v>
      </c>
      <c r="H95" s="42">
        <f t="shared" si="5"/>
        <v>1012</v>
      </c>
      <c r="I95" s="42">
        <f t="shared" si="6"/>
        <v>64.9704</v>
      </c>
      <c r="J95" s="42">
        <f t="shared" si="7"/>
        <v>65</v>
      </c>
    </row>
    <row r="96" spans="2:10" s="41" customFormat="1" ht="24.75" customHeight="1" thickBot="1">
      <c r="B96" s="272" t="s">
        <v>8</v>
      </c>
      <c r="C96" s="273"/>
      <c r="D96" s="274"/>
      <c r="E96" s="46">
        <f>SUM(E92:E95)</f>
        <v>1815</v>
      </c>
      <c r="F96" s="46">
        <f>SUM(F92:F95)</f>
        <v>887</v>
      </c>
      <c r="G96" s="46">
        <f>SUM(G92:G95)</f>
        <v>1994</v>
      </c>
      <c r="H96" s="44">
        <f t="shared" si="5"/>
        <v>4696</v>
      </c>
      <c r="I96" s="44">
        <f t="shared" si="6"/>
        <v>301.4832</v>
      </c>
      <c r="J96" s="46">
        <f>SUM(J92:J95)</f>
        <v>301</v>
      </c>
    </row>
    <row r="97" spans="2:10" s="41" customFormat="1" ht="24.75" customHeight="1" thickTop="1">
      <c r="B97" s="266">
        <v>21</v>
      </c>
      <c r="C97" s="343" t="s">
        <v>843</v>
      </c>
      <c r="D97" s="17" t="s">
        <v>844</v>
      </c>
      <c r="E97" s="45">
        <v>546</v>
      </c>
      <c r="F97" s="45">
        <v>286</v>
      </c>
      <c r="G97" s="45">
        <v>625</v>
      </c>
      <c r="H97" s="43">
        <f t="shared" si="5"/>
        <v>1457</v>
      </c>
      <c r="I97" s="43">
        <f t="shared" si="6"/>
        <v>93.5394</v>
      </c>
      <c r="J97" s="43">
        <f t="shared" si="7"/>
        <v>94</v>
      </c>
    </row>
    <row r="98" spans="2:10" s="41" customFormat="1" ht="24.75" customHeight="1">
      <c r="B98" s="266"/>
      <c r="C98" s="344"/>
      <c r="D98" s="16" t="s">
        <v>845</v>
      </c>
      <c r="E98" s="45">
        <v>599</v>
      </c>
      <c r="F98" s="45">
        <v>340</v>
      </c>
      <c r="G98" s="45">
        <v>500</v>
      </c>
      <c r="H98" s="42">
        <f t="shared" si="5"/>
        <v>1439</v>
      </c>
      <c r="I98" s="42">
        <f t="shared" si="6"/>
        <v>92.38380000000001</v>
      </c>
      <c r="J98" s="42">
        <f t="shared" si="7"/>
        <v>92</v>
      </c>
    </row>
    <row r="99" spans="2:10" s="41" customFormat="1" ht="24.75" customHeight="1">
      <c r="B99" s="267"/>
      <c r="C99" s="345"/>
      <c r="D99" s="16" t="s">
        <v>846</v>
      </c>
      <c r="E99" s="45">
        <v>711</v>
      </c>
      <c r="F99" s="45">
        <v>305</v>
      </c>
      <c r="G99" s="45">
        <v>529</v>
      </c>
      <c r="H99" s="42">
        <f t="shared" si="5"/>
        <v>1545</v>
      </c>
      <c r="I99" s="42">
        <f t="shared" si="6"/>
        <v>99.189</v>
      </c>
      <c r="J99" s="42">
        <f t="shared" si="7"/>
        <v>99</v>
      </c>
    </row>
    <row r="100" spans="2:10" s="41" customFormat="1" ht="24.75" customHeight="1" thickBot="1">
      <c r="B100" s="272" t="s">
        <v>8</v>
      </c>
      <c r="C100" s="273"/>
      <c r="D100" s="274"/>
      <c r="E100" s="46">
        <f>SUM(E97:E99)</f>
        <v>1856</v>
      </c>
      <c r="F100" s="46">
        <f>SUM(F97:F99)</f>
        <v>931</v>
      </c>
      <c r="G100" s="46">
        <f>SUM(G97:G99)</f>
        <v>1654</v>
      </c>
      <c r="H100" s="44">
        <f t="shared" si="5"/>
        <v>4441</v>
      </c>
      <c r="I100" s="44">
        <f t="shared" si="6"/>
        <v>285.1122</v>
      </c>
      <c r="J100" s="46">
        <f>SUM(J97:J99)</f>
        <v>285</v>
      </c>
    </row>
    <row r="101" spans="2:10" s="41" customFormat="1" ht="24.75" customHeight="1" thickTop="1">
      <c r="B101" s="266">
        <v>22</v>
      </c>
      <c r="C101" s="335" t="s">
        <v>847</v>
      </c>
      <c r="D101" s="17" t="s">
        <v>848</v>
      </c>
      <c r="E101" s="45">
        <v>582</v>
      </c>
      <c r="F101" s="45">
        <v>244</v>
      </c>
      <c r="G101" s="45">
        <v>371</v>
      </c>
      <c r="H101" s="43">
        <f t="shared" si="5"/>
        <v>1197</v>
      </c>
      <c r="I101" s="43">
        <f t="shared" si="6"/>
        <v>76.84740000000001</v>
      </c>
      <c r="J101" s="43">
        <f t="shared" si="7"/>
        <v>77</v>
      </c>
    </row>
    <row r="102" spans="2:10" s="41" customFormat="1" ht="24.75" customHeight="1">
      <c r="B102" s="266"/>
      <c r="C102" s="336"/>
      <c r="D102" s="16" t="s">
        <v>849</v>
      </c>
      <c r="E102" s="45">
        <v>509</v>
      </c>
      <c r="F102" s="45">
        <v>230</v>
      </c>
      <c r="G102" s="45">
        <v>419</v>
      </c>
      <c r="H102" s="42">
        <f t="shared" si="5"/>
        <v>1158</v>
      </c>
      <c r="I102" s="42">
        <f t="shared" si="6"/>
        <v>74.3436</v>
      </c>
      <c r="J102" s="42">
        <f t="shared" si="7"/>
        <v>74</v>
      </c>
    </row>
    <row r="103" spans="2:10" s="41" customFormat="1" ht="24.75" customHeight="1">
      <c r="B103" s="266"/>
      <c r="C103" s="336"/>
      <c r="D103" s="16" t="s">
        <v>850</v>
      </c>
      <c r="E103" s="45">
        <v>285</v>
      </c>
      <c r="F103" s="45">
        <v>123</v>
      </c>
      <c r="G103" s="45">
        <v>218</v>
      </c>
      <c r="H103" s="42">
        <f t="shared" si="5"/>
        <v>626</v>
      </c>
      <c r="I103" s="42">
        <f t="shared" si="6"/>
        <v>40.1892</v>
      </c>
      <c r="J103" s="42">
        <f t="shared" si="7"/>
        <v>40</v>
      </c>
    </row>
    <row r="104" spans="2:10" s="41" customFormat="1" ht="24.75" customHeight="1">
      <c r="B104" s="266"/>
      <c r="C104" s="336"/>
      <c r="D104" s="16" t="s">
        <v>851</v>
      </c>
      <c r="E104" s="45">
        <v>524</v>
      </c>
      <c r="F104" s="45">
        <v>180</v>
      </c>
      <c r="G104" s="45">
        <v>268</v>
      </c>
      <c r="H104" s="42">
        <f t="shared" si="5"/>
        <v>972</v>
      </c>
      <c r="I104" s="42">
        <f t="shared" si="6"/>
        <v>62.4024</v>
      </c>
      <c r="J104" s="42">
        <f t="shared" si="7"/>
        <v>62</v>
      </c>
    </row>
    <row r="105" spans="2:10" s="41" customFormat="1" ht="24.75" customHeight="1">
      <c r="B105" s="267"/>
      <c r="C105" s="337"/>
      <c r="D105" s="16" t="s">
        <v>852</v>
      </c>
      <c r="E105" s="45">
        <v>414</v>
      </c>
      <c r="F105" s="45">
        <v>145</v>
      </c>
      <c r="G105" s="45">
        <v>238</v>
      </c>
      <c r="H105" s="42">
        <f t="shared" si="5"/>
        <v>797</v>
      </c>
      <c r="I105" s="42">
        <f t="shared" si="6"/>
        <v>51.1674</v>
      </c>
      <c r="J105" s="42">
        <f t="shared" si="7"/>
        <v>51</v>
      </c>
    </row>
    <row r="106" spans="2:10" s="41" customFormat="1" ht="24.75" customHeight="1" thickBot="1">
      <c r="B106" s="272" t="s">
        <v>8</v>
      </c>
      <c r="C106" s="273"/>
      <c r="D106" s="274"/>
      <c r="E106" s="46">
        <f>SUM(E101:E105)</f>
        <v>2314</v>
      </c>
      <c r="F106" s="46">
        <f>SUM(F101:F105)</f>
        <v>922</v>
      </c>
      <c r="G106" s="46">
        <f>SUM(G101:G105)</f>
        <v>1514</v>
      </c>
      <c r="H106" s="44">
        <f t="shared" si="5"/>
        <v>4750</v>
      </c>
      <c r="I106" s="44">
        <f t="shared" si="6"/>
        <v>304.95</v>
      </c>
      <c r="J106" s="46">
        <f>SUM(J101:J105)</f>
        <v>304</v>
      </c>
    </row>
    <row r="107" spans="2:10" s="41" customFormat="1" ht="24.75" customHeight="1" thickTop="1">
      <c r="B107" s="275">
        <v>23</v>
      </c>
      <c r="C107" s="335" t="s">
        <v>853</v>
      </c>
      <c r="D107" s="16" t="s">
        <v>854</v>
      </c>
      <c r="E107" s="45">
        <v>444</v>
      </c>
      <c r="F107" s="45">
        <v>206</v>
      </c>
      <c r="G107" s="45">
        <v>424</v>
      </c>
      <c r="H107" s="43">
        <f t="shared" si="5"/>
        <v>1074</v>
      </c>
      <c r="I107" s="43">
        <f t="shared" si="6"/>
        <v>68.9508</v>
      </c>
      <c r="J107" s="43">
        <f t="shared" si="7"/>
        <v>69</v>
      </c>
    </row>
    <row r="108" spans="2:10" s="41" customFormat="1" ht="24.75" customHeight="1">
      <c r="B108" s="275"/>
      <c r="C108" s="336"/>
      <c r="D108" s="16" t="s">
        <v>855</v>
      </c>
      <c r="E108" s="45">
        <v>514</v>
      </c>
      <c r="F108" s="45">
        <v>212</v>
      </c>
      <c r="G108" s="45">
        <v>497</v>
      </c>
      <c r="H108" s="42">
        <f t="shared" si="5"/>
        <v>1223</v>
      </c>
      <c r="I108" s="42">
        <f t="shared" si="6"/>
        <v>78.5166</v>
      </c>
      <c r="J108" s="42">
        <f t="shared" si="7"/>
        <v>79</v>
      </c>
    </row>
    <row r="109" spans="2:10" s="41" customFormat="1" ht="24.75" customHeight="1">
      <c r="B109" s="275"/>
      <c r="C109" s="336"/>
      <c r="D109" s="16" t="s">
        <v>856</v>
      </c>
      <c r="E109" s="45">
        <v>395</v>
      </c>
      <c r="F109" s="45">
        <v>162</v>
      </c>
      <c r="G109" s="45">
        <v>426</v>
      </c>
      <c r="H109" s="42">
        <f t="shared" si="5"/>
        <v>983</v>
      </c>
      <c r="I109" s="42">
        <f t="shared" si="6"/>
        <v>63.1086</v>
      </c>
      <c r="J109" s="42">
        <f t="shared" si="7"/>
        <v>63</v>
      </c>
    </row>
    <row r="110" spans="2:10" s="41" customFormat="1" ht="24.75" customHeight="1">
      <c r="B110" s="275"/>
      <c r="C110" s="336"/>
      <c r="D110" s="16" t="s">
        <v>857</v>
      </c>
      <c r="E110" s="45">
        <v>350</v>
      </c>
      <c r="F110" s="45">
        <v>197</v>
      </c>
      <c r="G110" s="45">
        <v>306</v>
      </c>
      <c r="H110" s="42">
        <f t="shared" si="5"/>
        <v>853</v>
      </c>
      <c r="I110" s="42">
        <f t="shared" si="6"/>
        <v>54.76259999999999</v>
      </c>
      <c r="J110" s="42">
        <f t="shared" si="7"/>
        <v>55</v>
      </c>
    </row>
    <row r="111" spans="2:10" s="41" customFormat="1" ht="24.75" customHeight="1">
      <c r="B111" s="275"/>
      <c r="C111" s="336"/>
      <c r="D111" s="16" t="s">
        <v>858</v>
      </c>
      <c r="E111" s="45">
        <v>481</v>
      </c>
      <c r="F111" s="45">
        <v>206</v>
      </c>
      <c r="G111" s="45">
        <v>391</v>
      </c>
      <c r="H111" s="42">
        <f t="shared" si="5"/>
        <v>1078</v>
      </c>
      <c r="I111" s="42">
        <f t="shared" si="6"/>
        <v>69.2076</v>
      </c>
      <c r="J111" s="42">
        <f t="shared" si="7"/>
        <v>69</v>
      </c>
    </row>
    <row r="112" spans="2:10" s="41" customFormat="1" ht="24.75" customHeight="1">
      <c r="B112" s="275"/>
      <c r="C112" s="336"/>
      <c r="D112" s="16" t="s">
        <v>859</v>
      </c>
      <c r="E112" s="45">
        <v>464</v>
      </c>
      <c r="F112" s="45">
        <v>248</v>
      </c>
      <c r="G112" s="45">
        <v>543</v>
      </c>
      <c r="H112" s="42">
        <f t="shared" si="5"/>
        <v>1255</v>
      </c>
      <c r="I112" s="42">
        <f t="shared" si="6"/>
        <v>80.571</v>
      </c>
      <c r="J112" s="42">
        <f t="shared" si="7"/>
        <v>81</v>
      </c>
    </row>
    <row r="113" spans="2:10" s="41" customFormat="1" ht="24.75" customHeight="1">
      <c r="B113" s="275"/>
      <c r="C113" s="336"/>
      <c r="D113" s="16" t="s">
        <v>860</v>
      </c>
      <c r="E113" s="45">
        <v>348</v>
      </c>
      <c r="F113" s="45">
        <v>177</v>
      </c>
      <c r="G113" s="45">
        <v>309</v>
      </c>
      <c r="H113" s="42">
        <f t="shared" si="5"/>
        <v>834</v>
      </c>
      <c r="I113" s="42">
        <f t="shared" si="6"/>
        <v>53.5428</v>
      </c>
      <c r="J113" s="42">
        <f t="shared" si="7"/>
        <v>54</v>
      </c>
    </row>
    <row r="114" spans="2:10" s="41" customFormat="1" ht="24.75" customHeight="1">
      <c r="B114" s="275"/>
      <c r="C114" s="337"/>
      <c r="D114" s="16" t="s">
        <v>410</v>
      </c>
      <c r="E114" s="45">
        <v>404</v>
      </c>
      <c r="F114" s="45">
        <v>153</v>
      </c>
      <c r="G114" s="45">
        <v>309</v>
      </c>
      <c r="H114" s="42">
        <f t="shared" si="5"/>
        <v>866</v>
      </c>
      <c r="I114" s="42">
        <f t="shared" si="6"/>
        <v>55.5972</v>
      </c>
      <c r="J114" s="42">
        <f t="shared" si="7"/>
        <v>56</v>
      </c>
    </row>
    <row r="115" spans="2:10" s="41" customFormat="1" ht="21.75" customHeight="1" thickBot="1">
      <c r="B115" s="272" t="s">
        <v>8</v>
      </c>
      <c r="C115" s="273"/>
      <c r="D115" s="274"/>
      <c r="E115" s="46">
        <f>SUM(E107:E114)</f>
        <v>3400</v>
      </c>
      <c r="F115" s="46">
        <f>SUM(F107:F114)</f>
        <v>1561</v>
      </c>
      <c r="G115" s="46">
        <f>SUM(G107:G114)</f>
        <v>3205</v>
      </c>
      <c r="H115" s="44">
        <f t="shared" si="5"/>
        <v>8166</v>
      </c>
      <c r="I115" s="44">
        <f t="shared" si="6"/>
        <v>524.2572</v>
      </c>
      <c r="J115" s="184">
        <f>SUM(J107:J114)</f>
        <v>526</v>
      </c>
    </row>
    <row r="116" spans="2:10" s="41" customFormat="1" ht="21.75" customHeight="1" thickTop="1">
      <c r="B116" s="342">
        <v>24</v>
      </c>
      <c r="C116" s="335" t="s">
        <v>861</v>
      </c>
      <c r="D116" s="72" t="s">
        <v>862</v>
      </c>
      <c r="E116" s="45">
        <v>356</v>
      </c>
      <c r="F116" s="45">
        <v>137</v>
      </c>
      <c r="G116" s="45">
        <v>247</v>
      </c>
      <c r="H116" s="43">
        <f t="shared" si="5"/>
        <v>740</v>
      </c>
      <c r="I116" s="43">
        <f t="shared" si="6"/>
        <v>47.508</v>
      </c>
      <c r="J116" s="42">
        <f t="shared" si="7"/>
        <v>48</v>
      </c>
    </row>
    <row r="117" spans="2:10" s="41" customFormat="1" ht="21.75" customHeight="1">
      <c r="B117" s="266"/>
      <c r="C117" s="336"/>
      <c r="D117" s="16" t="s">
        <v>863</v>
      </c>
      <c r="E117" s="45">
        <v>307</v>
      </c>
      <c r="F117" s="45">
        <v>126</v>
      </c>
      <c r="G117" s="45">
        <v>202</v>
      </c>
      <c r="H117" s="42">
        <f t="shared" si="5"/>
        <v>635</v>
      </c>
      <c r="I117" s="42">
        <f t="shared" si="6"/>
        <v>40.766999999999996</v>
      </c>
      <c r="J117" s="42">
        <f t="shared" si="7"/>
        <v>41</v>
      </c>
    </row>
    <row r="118" spans="2:10" s="41" customFormat="1" ht="21.75" customHeight="1">
      <c r="B118" s="267"/>
      <c r="C118" s="337"/>
      <c r="D118" s="16" t="s">
        <v>864</v>
      </c>
      <c r="E118" s="45">
        <v>254</v>
      </c>
      <c r="F118" s="45">
        <v>159</v>
      </c>
      <c r="G118" s="45">
        <v>337</v>
      </c>
      <c r="H118" s="42">
        <f t="shared" si="5"/>
        <v>750</v>
      </c>
      <c r="I118" s="42">
        <f t="shared" si="6"/>
        <v>48.15</v>
      </c>
      <c r="J118" s="42">
        <f t="shared" si="7"/>
        <v>48</v>
      </c>
    </row>
    <row r="119" spans="2:10" s="41" customFormat="1" ht="21.75" customHeight="1" thickBot="1">
      <c r="B119" s="272" t="s">
        <v>8</v>
      </c>
      <c r="C119" s="273"/>
      <c r="D119" s="274"/>
      <c r="E119" s="46">
        <f>SUM(E116:E118)</f>
        <v>917</v>
      </c>
      <c r="F119" s="46">
        <f>SUM(F116:F118)</f>
        <v>422</v>
      </c>
      <c r="G119" s="46">
        <f>SUM(G116:G118)</f>
        <v>786</v>
      </c>
      <c r="H119" s="44">
        <f t="shared" si="5"/>
        <v>2125</v>
      </c>
      <c r="I119" s="44">
        <f t="shared" si="6"/>
        <v>136.425</v>
      </c>
      <c r="J119" s="46">
        <f>SUM(J116:J118)</f>
        <v>137</v>
      </c>
    </row>
    <row r="120" spans="2:10" s="41" customFormat="1" ht="21.75" customHeight="1" thickTop="1">
      <c r="B120" s="270">
        <v>25</v>
      </c>
      <c r="C120" s="335" t="s">
        <v>865</v>
      </c>
      <c r="D120" s="16" t="s">
        <v>866</v>
      </c>
      <c r="E120" s="45">
        <v>376</v>
      </c>
      <c r="F120" s="45">
        <v>247</v>
      </c>
      <c r="G120" s="45">
        <v>529</v>
      </c>
      <c r="H120" s="43">
        <f t="shared" si="5"/>
        <v>1152</v>
      </c>
      <c r="I120" s="43">
        <f t="shared" si="6"/>
        <v>73.9584</v>
      </c>
      <c r="J120" s="43">
        <f t="shared" si="7"/>
        <v>74</v>
      </c>
    </row>
    <row r="121" spans="2:10" s="41" customFormat="1" ht="21.75" customHeight="1">
      <c r="B121" s="266"/>
      <c r="C121" s="336"/>
      <c r="D121" s="16" t="s">
        <v>867</v>
      </c>
      <c r="E121" s="45">
        <v>546</v>
      </c>
      <c r="F121" s="45">
        <v>274</v>
      </c>
      <c r="G121" s="45">
        <v>480</v>
      </c>
      <c r="H121" s="42">
        <f t="shared" si="5"/>
        <v>1300</v>
      </c>
      <c r="I121" s="42">
        <f t="shared" si="6"/>
        <v>83.46</v>
      </c>
      <c r="J121" s="42">
        <f t="shared" si="7"/>
        <v>83</v>
      </c>
    </row>
    <row r="122" spans="2:10" s="41" customFormat="1" ht="21.75" customHeight="1">
      <c r="B122" s="266"/>
      <c r="C122" s="336"/>
      <c r="D122" s="18" t="s">
        <v>868</v>
      </c>
      <c r="E122" s="45">
        <v>453</v>
      </c>
      <c r="F122" s="45">
        <v>217</v>
      </c>
      <c r="G122" s="45">
        <v>500</v>
      </c>
      <c r="H122" s="42">
        <f t="shared" si="5"/>
        <v>1170</v>
      </c>
      <c r="I122" s="42">
        <f t="shared" si="6"/>
        <v>75.11399999999999</v>
      </c>
      <c r="J122" s="42">
        <f t="shared" si="7"/>
        <v>75</v>
      </c>
    </row>
    <row r="123" spans="2:10" s="41" customFormat="1" ht="21.75" customHeight="1">
      <c r="B123" s="266"/>
      <c r="C123" s="336"/>
      <c r="D123" s="16" t="s">
        <v>869</v>
      </c>
      <c r="E123" s="45">
        <v>345</v>
      </c>
      <c r="F123" s="45">
        <v>208</v>
      </c>
      <c r="G123" s="45">
        <v>432</v>
      </c>
      <c r="H123" s="42">
        <f t="shared" si="5"/>
        <v>985</v>
      </c>
      <c r="I123" s="42">
        <f t="shared" si="6"/>
        <v>63.236999999999995</v>
      </c>
      <c r="J123" s="42">
        <f t="shared" si="7"/>
        <v>63</v>
      </c>
    </row>
    <row r="124" spans="2:10" s="41" customFormat="1" ht="21.75" customHeight="1">
      <c r="B124" s="267"/>
      <c r="C124" s="337"/>
      <c r="D124" s="16" t="s">
        <v>870</v>
      </c>
      <c r="E124" s="45">
        <v>446</v>
      </c>
      <c r="F124" s="45">
        <v>315</v>
      </c>
      <c r="G124" s="45">
        <v>567</v>
      </c>
      <c r="H124" s="42">
        <f t="shared" si="5"/>
        <v>1328</v>
      </c>
      <c r="I124" s="42">
        <f t="shared" si="6"/>
        <v>85.2576</v>
      </c>
      <c r="J124" s="42">
        <f t="shared" si="7"/>
        <v>85</v>
      </c>
    </row>
    <row r="125" spans="2:10" s="41" customFormat="1" ht="21.75" customHeight="1" thickBot="1">
      <c r="B125" s="272" t="s">
        <v>8</v>
      </c>
      <c r="C125" s="273"/>
      <c r="D125" s="274"/>
      <c r="E125" s="46">
        <f>SUM(E120:E124)</f>
        <v>2166</v>
      </c>
      <c r="F125" s="46">
        <f>SUM(F120:F124)</f>
        <v>1261</v>
      </c>
      <c r="G125" s="46">
        <f>SUM(G120:G124)</f>
        <v>2508</v>
      </c>
      <c r="H125" s="44">
        <f t="shared" si="5"/>
        <v>5935</v>
      </c>
      <c r="I125" s="44">
        <f t="shared" si="6"/>
        <v>381.027</v>
      </c>
      <c r="J125" s="184">
        <f>SUM(J120:J124)</f>
        <v>380</v>
      </c>
    </row>
    <row r="126" spans="2:10" s="41" customFormat="1" ht="21.75" customHeight="1" thickTop="1">
      <c r="B126" s="266">
        <v>26</v>
      </c>
      <c r="C126" s="335" t="s">
        <v>871</v>
      </c>
      <c r="D126" s="16" t="s">
        <v>872</v>
      </c>
      <c r="E126" s="45">
        <v>383</v>
      </c>
      <c r="F126" s="45">
        <v>231</v>
      </c>
      <c r="G126" s="45">
        <v>534</v>
      </c>
      <c r="H126" s="43">
        <f t="shared" si="5"/>
        <v>1148</v>
      </c>
      <c r="I126" s="43">
        <f t="shared" si="6"/>
        <v>73.7016</v>
      </c>
      <c r="J126" s="42">
        <f t="shared" si="7"/>
        <v>74</v>
      </c>
    </row>
    <row r="127" spans="2:10" s="41" customFormat="1" ht="21.75" customHeight="1">
      <c r="B127" s="266"/>
      <c r="C127" s="336"/>
      <c r="D127" s="16" t="s">
        <v>873</v>
      </c>
      <c r="E127" s="45">
        <v>319</v>
      </c>
      <c r="F127" s="45">
        <v>206</v>
      </c>
      <c r="G127" s="45">
        <v>645</v>
      </c>
      <c r="H127" s="42">
        <f t="shared" si="5"/>
        <v>1170</v>
      </c>
      <c r="I127" s="42">
        <f t="shared" si="6"/>
        <v>75.11399999999999</v>
      </c>
      <c r="J127" s="42">
        <f t="shared" si="7"/>
        <v>75</v>
      </c>
    </row>
    <row r="128" spans="2:10" s="41" customFormat="1" ht="21.75" customHeight="1">
      <c r="B128" s="267"/>
      <c r="C128" s="337"/>
      <c r="D128" s="18" t="s">
        <v>871</v>
      </c>
      <c r="E128" s="45">
        <v>305</v>
      </c>
      <c r="F128" s="45">
        <v>226</v>
      </c>
      <c r="G128" s="45">
        <v>480</v>
      </c>
      <c r="H128" s="42">
        <f t="shared" si="5"/>
        <v>1011</v>
      </c>
      <c r="I128" s="42">
        <f t="shared" si="6"/>
        <v>64.9062</v>
      </c>
      <c r="J128" s="42">
        <f t="shared" si="7"/>
        <v>65</v>
      </c>
    </row>
    <row r="129" spans="2:10" s="41" customFormat="1" ht="24.75" customHeight="1" thickBot="1">
      <c r="B129" s="272" t="s">
        <v>8</v>
      </c>
      <c r="C129" s="273"/>
      <c r="D129" s="274"/>
      <c r="E129" s="46">
        <f>SUM(E126:E128)</f>
        <v>1007</v>
      </c>
      <c r="F129" s="46">
        <f>SUM(F126:F128)</f>
        <v>663</v>
      </c>
      <c r="G129" s="46">
        <f>SUM(G126:G128)</f>
        <v>1659</v>
      </c>
      <c r="H129" s="44">
        <f aca="true" t="shared" si="8" ref="H129:H155">SUM(E129:G129)</f>
        <v>3329</v>
      </c>
      <c r="I129" s="44">
        <f t="shared" si="6"/>
        <v>213.7218</v>
      </c>
      <c r="J129" s="46">
        <f>SUM(J126:J128)</f>
        <v>214</v>
      </c>
    </row>
    <row r="130" spans="2:10" s="41" customFormat="1" ht="24.75" customHeight="1" thickTop="1">
      <c r="B130" s="275">
        <v>27</v>
      </c>
      <c r="C130" s="335" t="s">
        <v>874</v>
      </c>
      <c r="D130" s="18" t="s">
        <v>875</v>
      </c>
      <c r="E130" s="45">
        <v>499</v>
      </c>
      <c r="F130" s="45">
        <v>328</v>
      </c>
      <c r="G130" s="45">
        <v>629</v>
      </c>
      <c r="H130" s="43">
        <f t="shared" si="8"/>
        <v>1456</v>
      </c>
      <c r="I130" s="43">
        <f t="shared" si="6"/>
        <v>93.4752</v>
      </c>
      <c r="J130" s="43">
        <f t="shared" si="7"/>
        <v>93</v>
      </c>
    </row>
    <row r="131" spans="2:10" s="41" customFormat="1" ht="24.75" customHeight="1">
      <c r="B131" s="275"/>
      <c r="C131" s="336"/>
      <c r="D131" s="16" t="s">
        <v>876</v>
      </c>
      <c r="E131" s="45">
        <v>428</v>
      </c>
      <c r="F131" s="45">
        <v>311</v>
      </c>
      <c r="G131" s="45">
        <v>747</v>
      </c>
      <c r="H131" s="42">
        <f t="shared" si="8"/>
        <v>1486</v>
      </c>
      <c r="I131" s="42">
        <f t="shared" si="6"/>
        <v>95.40119999999999</v>
      </c>
      <c r="J131" s="42">
        <f t="shared" si="7"/>
        <v>95</v>
      </c>
    </row>
    <row r="132" spans="2:10" s="41" customFormat="1" ht="24.75" customHeight="1">
      <c r="B132" s="275"/>
      <c r="C132" s="336"/>
      <c r="D132" s="16" t="s">
        <v>877</v>
      </c>
      <c r="E132" s="45">
        <v>392</v>
      </c>
      <c r="F132" s="45">
        <v>288</v>
      </c>
      <c r="G132" s="45">
        <v>653</v>
      </c>
      <c r="H132" s="42">
        <f t="shared" si="8"/>
        <v>1333</v>
      </c>
      <c r="I132" s="42">
        <f t="shared" si="6"/>
        <v>85.5786</v>
      </c>
      <c r="J132" s="42">
        <f t="shared" si="7"/>
        <v>86</v>
      </c>
    </row>
    <row r="133" spans="2:10" s="41" customFormat="1" ht="24.75" customHeight="1">
      <c r="B133" s="275"/>
      <c r="C133" s="336"/>
      <c r="D133" s="16" t="s">
        <v>878</v>
      </c>
      <c r="E133" s="45">
        <v>462</v>
      </c>
      <c r="F133" s="45">
        <v>397</v>
      </c>
      <c r="G133" s="45">
        <v>959</v>
      </c>
      <c r="H133" s="42">
        <f t="shared" si="8"/>
        <v>1818</v>
      </c>
      <c r="I133" s="42">
        <f t="shared" si="6"/>
        <v>116.7156</v>
      </c>
      <c r="J133" s="42">
        <f t="shared" si="7"/>
        <v>117</v>
      </c>
    </row>
    <row r="134" spans="2:10" s="41" customFormat="1" ht="24.75" customHeight="1">
      <c r="B134" s="275"/>
      <c r="C134" s="336"/>
      <c r="D134" s="16" t="s">
        <v>879</v>
      </c>
      <c r="E134" s="45">
        <v>271</v>
      </c>
      <c r="F134" s="45">
        <v>255</v>
      </c>
      <c r="G134" s="45">
        <v>655</v>
      </c>
      <c r="H134" s="42">
        <f t="shared" si="8"/>
        <v>1181</v>
      </c>
      <c r="I134" s="42">
        <f aca="true" t="shared" si="9" ref="I134:I155">SUM(H134/100)*6.42</f>
        <v>75.8202</v>
      </c>
      <c r="J134" s="42">
        <f aca="true" t="shared" si="10" ref="J134:J153">ROUND(I134,0)</f>
        <v>76</v>
      </c>
    </row>
    <row r="135" spans="2:10" s="41" customFormat="1" ht="24.75" customHeight="1">
      <c r="B135" s="275"/>
      <c r="C135" s="337"/>
      <c r="D135" s="16" t="s">
        <v>880</v>
      </c>
      <c r="E135" s="45">
        <v>399</v>
      </c>
      <c r="F135" s="45">
        <v>352</v>
      </c>
      <c r="G135" s="45">
        <v>1050</v>
      </c>
      <c r="H135" s="42">
        <f t="shared" si="8"/>
        <v>1801</v>
      </c>
      <c r="I135" s="42">
        <f t="shared" si="9"/>
        <v>115.6242</v>
      </c>
      <c r="J135" s="42">
        <f t="shared" si="10"/>
        <v>116</v>
      </c>
    </row>
    <row r="136" spans="2:10" s="41" customFormat="1" ht="24.75" customHeight="1" thickBot="1">
      <c r="B136" s="272" t="s">
        <v>8</v>
      </c>
      <c r="C136" s="273"/>
      <c r="D136" s="274"/>
      <c r="E136" s="46">
        <f>SUM(E130:E135)</f>
        <v>2451</v>
      </c>
      <c r="F136" s="46">
        <f>SUM(F130:F135)</f>
        <v>1931</v>
      </c>
      <c r="G136" s="46">
        <f>SUM(G130:G135)</f>
        <v>4693</v>
      </c>
      <c r="H136" s="44">
        <f t="shared" si="8"/>
        <v>9075</v>
      </c>
      <c r="I136" s="44">
        <f t="shared" si="9"/>
        <v>582.615</v>
      </c>
      <c r="J136" s="184">
        <f>SUM(J130:J135)</f>
        <v>583</v>
      </c>
    </row>
    <row r="137" spans="2:10" s="41" customFormat="1" ht="24.75" customHeight="1" thickTop="1">
      <c r="B137" s="275">
        <v>28</v>
      </c>
      <c r="C137" s="335" t="s">
        <v>881</v>
      </c>
      <c r="D137" s="16" t="s">
        <v>882</v>
      </c>
      <c r="E137" s="45">
        <v>297</v>
      </c>
      <c r="F137" s="45">
        <v>234</v>
      </c>
      <c r="G137" s="45">
        <v>488</v>
      </c>
      <c r="H137" s="43">
        <f t="shared" si="8"/>
        <v>1019</v>
      </c>
      <c r="I137" s="43">
        <f t="shared" si="9"/>
        <v>65.4198</v>
      </c>
      <c r="J137" s="42">
        <f t="shared" si="10"/>
        <v>65</v>
      </c>
    </row>
    <row r="138" spans="2:10" s="41" customFormat="1" ht="24.75" customHeight="1">
      <c r="B138" s="275"/>
      <c r="C138" s="336"/>
      <c r="D138" s="16" t="s">
        <v>883</v>
      </c>
      <c r="E138" s="45">
        <v>275</v>
      </c>
      <c r="F138" s="45">
        <v>205</v>
      </c>
      <c r="G138" s="45">
        <v>447</v>
      </c>
      <c r="H138" s="42">
        <f t="shared" si="8"/>
        <v>927</v>
      </c>
      <c r="I138" s="42">
        <f t="shared" si="9"/>
        <v>59.5134</v>
      </c>
      <c r="J138" s="42">
        <f t="shared" si="10"/>
        <v>60</v>
      </c>
    </row>
    <row r="139" spans="2:10" s="41" customFormat="1" ht="24.75" customHeight="1">
      <c r="B139" s="275"/>
      <c r="C139" s="336"/>
      <c r="D139" s="16" t="s">
        <v>884</v>
      </c>
      <c r="E139" s="45">
        <v>282</v>
      </c>
      <c r="F139" s="45">
        <v>197</v>
      </c>
      <c r="G139" s="45">
        <v>418</v>
      </c>
      <c r="H139" s="42">
        <f t="shared" si="8"/>
        <v>897</v>
      </c>
      <c r="I139" s="42">
        <f t="shared" si="9"/>
        <v>57.5874</v>
      </c>
      <c r="J139" s="42">
        <f t="shared" si="10"/>
        <v>58</v>
      </c>
    </row>
    <row r="140" spans="2:10" s="41" customFormat="1" ht="24.75" customHeight="1">
      <c r="B140" s="275"/>
      <c r="C140" s="337"/>
      <c r="D140" s="18" t="s">
        <v>885</v>
      </c>
      <c r="E140" s="45">
        <v>307</v>
      </c>
      <c r="F140" s="45">
        <v>189</v>
      </c>
      <c r="G140" s="45">
        <v>509</v>
      </c>
      <c r="H140" s="42">
        <f t="shared" si="8"/>
        <v>1005</v>
      </c>
      <c r="I140" s="42">
        <f t="shared" si="9"/>
        <v>64.521</v>
      </c>
      <c r="J140" s="42">
        <f t="shared" si="10"/>
        <v>65</v>
      </c>
    </row>
    <row r="141" spans="2:10" s="41" customFormat="1" ht="24.75" customHeight="1" thickBot="1">
      <c r="B141" s="272" t="s">
        <v>8</v>
      </c>
      <c r="C141" s="273"/>
      <c r="D141" s="274"/>
      <c r="E141" s="46">
        <f>SUM(E137:E140)</f>
        <v>1161</v>
      </c>
      <c r="F141" s="46">
        <f>SUM(F137:F140)</f>
        <v>825</v>
      </c>
      <c r="G141" s="46">
        <f>SUM(G137:G140)</f>
        <v>1862</v>
      </c>
      <c r="H141" s="44">
        <f t="shared" si="8"/>
        <v>3848</v>
      </c>
      <c r="I141" s="44">
        <f t="shared" si="9"/>
        <v>247.0416</v>
      </c>
      <c r="J141" s="46">
        <f>SUM(J137:J140)</f>
        <v>248</v>
      </c>
    </row>
    <row r="142" spans="2:10" s="41" customFormat="1" ht="24.75" customHeight="1" thickTop="1">
      <c r="B142" s="266">
        <v>29</v>
      </c>
      <c r="C142" s="335" t="s">
        <v>886</v>
      </c>
      <c r="D142" s="16" t="s">
        <v>887</v>
      </c>
      <c r="E142" s="45">
        <v>339</v>
      </c>
      <c r="F142" s="45">
        <v>248</v>
      </c>
      <c r="G142" s="45">
        <v>456</v>
      </c>
      <c r="H142" s="43">
        <f t="shared" si="8"/>
        <v>1043</v>
      </c>
      <c r="I142" s="43">
        <f t="shared" si="9"/>
        <v>66.9606</v>
      </c>
      <c r="J142" s="43">
        <f t="shared" si="10"/>
        <v>67</v>
      </c>
    </row>
    <row r="143" spans="2:10" s="41" customFormat="1" ht="24.75" customHeight="1">
      <c r="B143" s="266"/>
      <c r="C143" s="336"/>
      <c r="D143" s="16" t="s">
        <v>888</v>
      </c>
      <c r="E143" s="45">
        <v>403</v>
      </c>
      <c r="F143" s="45">
        <v>212</v>
      </c>
      <c r="G143" s="45">
        <v>477</v>
      </c>
      <c r="H143" s="42">
        <f t="shared" si="8"/>
        <v>1092</v>
      </c>
      <c r="I143" s="42">
        <f t="shared" si="9"/>
        <v>70.1064</v>
      </c>
      <c r="J143" s="42">
        <f t="shared" si="10"/>
        <v>70</v>
      </c>
    </row>
    <row r="144" spans="2:10" s="41" customFormat="1" ht="24.75" customHeight="1">
      <c r="B144" s="266"/>
      <c r="C144" s="336"/>
      <c r="D144" s="18" t="s">
        <v>889</v>
      </c>
      <c r="E144" s="45">
        <v>401</v>
      </c>
      <c r="F144" s="45">
        <v>229</v>
      </c>
      <c r="G144" s="45">
        <v>441</v>
      </c>
      <c r="H144" s="42">
        <f t="shared" si="8"/>
        <v>1071</v>
      </c>
      <c r="I144" s="42">
        <f t="shared" si="9"/>
        <v>68.7582</v>
      </c>
      <c r="J144" s="42">
        <f t="shared" si="10"/>
        <v>69</v>
      </c>
    </row>
    <row r="145" spans="2:10" s="41" customFormat="1" ht="24.75" customHeight="1">
      <c r="B145" s="266"/>
      <c r="C145" s="336"/>
      <c r="D145" s="73" t="s">
        <v>890</v>
      </c>
      <c r="E145" s="45">
        <v>415</v>
      </c>
      <c r="F145" s="45">
        <v>178</v>
      </c>
      <c r="G145" s="45">
        <v>466</v>
      </c>
      <c r="H145" s="42">
        <f t="shared" si="8"/>
        <v>1059</v>
      </c>
      <c r="I145" s="42">
        <f t="shared" si="9"/>
        <v>67.9878</v>
      </c>
      <c r="J145" s="42">
        <f t="shared" si="10"/>
        <v>68</v>
      </c>
    </row>
    <row r="146" spans="2:10" s="41" customFormat="1" ht="24.75" customHeight="1">
      <c r="B146" s="266"/>
      <c r="C146" s="337"/>
      <c r="D146" s="16" t="s">
        <v>891</v>
      </c>
      <c r="E146" s="45">
        <v>367</v>
      </c>
      <c r="F146" s="45">
        <v>232</v>
      </c>
      <c r="G146" s="45">
        <v>425</v>
      </c>
      <c r="H146" s="42">
        <f t="shared" si="8"/>
        <v>1024</v>
      </c>
      <c r="I146" s="42">
        <f t="shared" si="9"/>
        <v>65.74080000000001</v>
      </c>
      <c r="J146" s="42">
        <f t="shared" si="10"/>
        <v>66</v>
      </c>
    </row>
    <row r="147" spans="2:10" s="41" customFormat="1" ht="24.75" customHeight="1" thickBot="1">
      <c r="B147" s="272" t="s">
        <v>8</v>
      </c>
      <c r="C147" s="273"/>
      <c r="D147" s="274"/>
      <c r="E147" s="46">
        <f>SUM(E142:E146)</f>
        <v>1925</v>
      </c>
      <c r="F147" s="46">
        <f>SUM(F142:F146)</f>
        <v>1099</v>
      </c>
      <c r="G147" s="46">
        <f>SUM(G142:G146)</f>
        <v>2265</v>
      </c>
      <c r="H147" s="44">
        <f t="shared" si="8"/>
        <v>5289</v>
      </c>
      <c r="I147" s="44">
        <f t="shared" si="9"/>
        <v>339.5538</v>
      </c>
      <c r="J147" s="46">
        <f>SUM(J142:J146)</f>
        <v>340</v>
      </c>
    </row>
    <row r="148" spans="2:10" s="41" customFormat="1" ht="24.75" customHeight="1" thickTop="1">
      <c r="B148" s="275">
        <v>30</v>
      </c>
      <c r="C148" s="335" t="s">
        <v>892</v>
      </c>
      <c r="D148" s="16" t="s">
        <v>893</v>
      </c>
      <c r="E148" s="45">
        <v>289</v>
      </c>
      <c r="F148" s="45">
        <v>117</v>
      </c>
      <c r="G148" s="45">
        <v>245</v>
      </c>
      <c r="H148" s="43">
        <f t="shared" si="8"/>
        <v>651</v>
      </c>
      <c r="I148" s="43">
        <f t="shared" si="9"/>
        <v>41.7942</v>
      </c>
      <c r="J148" s="43">
        <f t="shared" si="10"/>
        <v>42</v>
      </c>
    </row>
    <row r="149" spans="2:10" s="41" customFormat="1" ht="24.75" customHeight="1">
      <c r="B149" s="275"/>
      <c r="C149" s="336"/>
      <c r="D149" s="16" t="s">
        <v>894</v>
      </c>
      <c r="E149" s="45">
        <v>353</v>
      </c>
      <c r="F149" s="45">
        <v>165</v>
      </c>
      <c r="G149" s="45">
        <v>335</v>
      </c>
      <c r="H149" s="42">
        <f t="shared" si="8"/>
        <v>853</v>
      </c>
      <c r="I149" s="42">
        <f t="shared" si="9"/>
        <v>54.76259999999999</v>
      </c>
      <c r="J149" s="42">
        <f t="shared" si="10"/>
        <v>55</v>
      </c>
    </row>
    <row r="150" spans="2:10" s="41" customFormat="1" ht="24.75" customHeight="1">
      <c r="B150" s="275"/>
      <c r="C150" s="336"/>
      <c r="D150" s="16" t="s">
        <v>895</v>
      </c>
      <c r="E150" s="45">
        <v>291</v>
      </c>
      <c r="F150" s="45">
        <v>174</v>
      </c>
      <c r="G150" s="45">
        <v>352</v>
      </c>
      <c r="H150" s="42">
        <f t="shared" si="8"/>
        <v>817</v>
      </c>
      <c r="I150" s="42">
        <f t="shared" si="9"/>
        <v>52.4514</v>
      </c>
      <c r="J150" s="42">
        <f t="shared" si="10"/>
        <v>52</v>
      </c>
    </row>
    <row r="151" spans="2:10" s="41" customFormat="1" ht="24.75" customHeight="1">
      <c r="B151" s="275"/>
      <c r="C151" s="336"/>
      <c r="D151" s="16" t="s">
        <v>896</v>
      </c>
      <c r="E151" s="45">
        <v>339</v>
      </c>
      <c r="F151" s="45">
        <v>138</v>
      </c>
      <c r="G151" s="45">
        <v>296</v>
      </c>
      <c r="H151" s="42">
        <f t="shared" si="8"/>
        <v>773</v>
      </c>
      <c r="I151" s="42">
        <f t="shared" si="9"/>
        <v>49.6266</v>
      </c>
      <c r="J151" s="42">
        <f t="shared" si="10"/>
        <v>50</v>
      </c>
    </row>
    <row r="152" spans="2:10" s="41" customFormat="1" ht="24.75" customHeight="1">
      <c r="B152" s="275"/>
      <c r="C152" s="336"/>
      <c r="D152" s="16" t="s">
        <v>897</v>
      </c>
      <c r="E152" s="45">
        <v>250</v>
      </c>
      <c r="F152" s="45">
        <v>116</v>
      </c>
      <c r="G152" s="45">
        <v>216</v>
      </c>
      <c r="H152" s="42">
        <f t="shared" si="8"/>
        <v>582</v>
      </c>
      <c r="I152" s="42">
        <f t="shared" si="9"/>
        <v>37.3644</v>
      </c>
      <c r="J152" s="42">
        <f t="shared" si="10"/>
        <v>37</v>
      </c>
    </row>
    <row r="153" spans="2:10" s="41" customFormat="1" ht="24.75" customHeight="1">
      <c r="B153" s="275"/>
      <c r="C153" s="337"/>
      <c r="D153" s="18" t="s">
        <v>898</v>
      </c>
      <c r="E153" s="45">
        <v>336</v>
      </c>
      <c r="F153" s="45">
        <v>162</v>
      </c>
      <c r="G153" s="45">
        <v>201</v>
      </c>
      <c r="H153" s="42">
        <f t="shared" si="8"/>
        <v>699</v>
      </c>
      <c r="I153" s="42">
        <f t="shared" si="9"/>
        <v>44.8758</v>
      </c>
      <c r="J153" s="42">
        <f t="shared" si="10"/>
        <v>45</v>
      </c>
    </row>
    <row r="154" spans="2:10" s="41" customFormat="1" ht="24.75" customHeight="1" thickBot="1">
      <c r="B154" s="272" t="s">
        <v>8</v>
      </c>
      <c r="C154" s="273"/>
      <c r="D154" s="274"/>
      <c r="E154" s="46">
        <f>SUM(E148:E153)</f>
        <v>1858</v>
      </c>
      <c r="F154" s="46">
        <f>SUM(F148:F153)</f>
        <v>872</v>
      </c>
      <c r="G154" s="46">
        <f>SUM(G148:G153)</f>
        <v>1645</v>
      </c>
      <c r="H154" s="44">
        <f t="shared" si="8"/>
        <v>4375</v>
      </c>
      <c r="I154" s="44">
        <f t="shared" si="9"/>
        <v>280.875</v>
      </c>
      <c r="J154" s="46">
        <f>SUM(J148:J153)</f>
        <v>281</v>
      </c>
    </row>
    <row r="155" spans="2:10" s="41" customFormat="1" ht="24.75" customHeight="1" thickBot="1" thickTop="1">
      <c r="B155" s="272" t="s">
        <v>59</v>
      </c>
      <c r="C155" s="273"/>
      <c r="D155" s="274"/>
      <c r="E155" s="48">
        <f>E154+E147+E141+E136+E129+E125+E119+E115+E106+E100+E96+E91+E87+E83+E79+E73+E68+E64+E59+E55+E51+E45+E38+E32+E28+E25+E21+E18+E14+E8</f>
        <v>50129</v>
      </c>
      <c r="F155" s="48">
        <f>F154+F147+F141+F136+F129+F125+F119+F115+F106+F100+F96+F91+F87+F83+F79+F73+F68+F64+F59+F55+F51+F45+F38+F32+F28+F25+F21+F18+F14+F8</f>
        <v>26274</v>
      </c>
      <c r="G155" s="48">
        <f>G154+G147+G141+G136+G129+G125+G119+G115+G106+G100+G96+G91+G87+G83+G79+G73+G68+G64+G59+G55+G51+G45+G38+G32+G28+G25+G21+G18+G14+G8</f>
        <v>53583</v>
      </c>
      <c r="H155" s="50">
        <f t="shared" si="8"/>
        <v>129986</v>
      </c>
      <c r="I155" s="148">
        <f t="shared" si="9"/>
        <v>8345.1012</v>
      </c>
      <c r="J155" s="191">
        <f>J154+J147+J141+J136+J129+J125+J119+J115+J106+J100+J96+J91+J87+J83+J79+J73+J68+J64+J59+J55+J51+J45+J38+J32+J28+J25+J21+J18+J14+J8</f>
        <v>8351</v>
      </c>
    </row>
    <row r="156" spans="2:7" ht="15.75" thickTop="1">
      <c r="B156" s="2"/>
      <c r="C156" s="2"/>
      <c r="D156" s="2"/>
      <c r="E156" s="3"/>
      <c r="F156" s="3"/>
      <c r="G156" s="3"/>
    </row>
    <row r="157" spans="2:7" ht="15">
      <c r="B157" s="2"/>
      <c r="C157" s="4"/>
      <c r="D157" s="4"/>
      <c r="E157" s="2"/>
      <c r="F157" s="2"/>
      <c r="G157" s="2"/>
    </row>
    <row r="158" spans="2:7" ht="15">
      <c r="B158" s="5"/>
      <c r="C158" s="6"/>
      <c r="D158" s="7"/>
      <c r="E158" s="8"/>
      <c r="F158" s="5"/>
      <c r="G158" s="5"/>
    </row>
    <row r="159" spans="2:7" ht="15">
      <c r="B159" s="5"/>
      <c r="C159" s="6"/>
      <c r="D159" s="7"/>
      <c r="E159" s="8"/>
      <c r="F159" s="5"/>
      <c r="G159" s="5"/>
    </row>
    <row r="160" spans="2:7" ht="15">
      <c r="B160" s="5"/>
      <c r="C160" s="6"/>
      <c r="D160" s="7"/>
      <c r="E160" s="8"/>
      <c r="F160" s="8"/>
      <c r="G160" s="8"/>
    </row>
    <row r="161" spans="2:7" ht="15">
      <c r="B161" s="5"/>
      <c r="C161" s="6"/>
      <c r="D161" s="7"/>
      <c r="E161" s="8"/>
      <c r="F161" s="8"/>
      <c r="G161" s="8"/>
    </row>
    <row r="162" spans="2:7" ht="15">
      <c r="B162" s="5"/>
      <c r="C162" s="6"/>
      <c r="D162" s="7"/>
      <c r="E162" s="8"/>
      <c r="F162" s="8"/>
      <c r="G162" s="8"/>
    </row>
  </sheetData>
  <sheetProtection/>
  <mergeCells count="101">
    <mergeCell ref="J3:J4"/>
    <mergeCell ref="I3:I4"/>
    <mergeCell ref="H3:H4"/>
    <mergeCell ref="E3:E4"/>
    <mergeCell ref="B129:D129"/>
    <mergeCell ref="B130:B135"/>
    <mergeCell ref="C130:C135"/>
    <mergeCell ref="B106:D106"/>
    <mergeCell ref="B107:B114"/>
    <mergeCell ref="C107:C114"/>
    <mergeCell ref="B115:D115"/>
    <mergeCell ref="B116:B118"/>
    <mergeCell ref="C116:C118"/>
    <mergeCell ref="B119:D119"/>
    <mergeCell ref="B120:B124"/>
    <mergeCell ref="C120:C124"/>
    <mergeCell ref="B125:D125"/>
    <mergeCell ref="B59:D59"/>
    <mergeCell ref="B60:B63"/>
    <mergeCell ref="C60:C63"/>
    <mergeCell ref="B96:D96"/>
    <mergeCell ref="B97:B99"/>
    <mergeCell ref="C97:C99"/>
    <mergeCell ref="B79:D79"/>
    <mergeCell ref="B154:D154"/>
    <mergeCell ref="B155:D155"/>
    <mergeCell ref="B141:D141"/>
    <mergeCell ref="B142:B146"/>
    <mergeCell ref="C142:C146"/>
    <mergeCell ref="B147:D147"/>
    <mergeCell ref="B148:B153"/>
    <mergeCell ref="C148:C153"/>
    <mergeCell ref="B74:B78"/>
    <mergeCell ref="C74:C78"/>
    <mergeCell ref="B136:D136"/>
    <mergeCell ref="B137:B140"/>
    <mergeCell ref="C137:C140"/>
    <mergeCell ref="B126:B128"/>
    <mergeCell ref="C126:C128"/>
    <mergeCell ref="B87:D87"/>
    <mergeCell ref="B88:B90"/>
    <mergeCell ref="C88:C90"/>
    <mergeCell ref="B91:D91"/>
    <mergeCell ref="B92:B95"/>
    <mergeCell ref="C92:C95"/>
    <mergeCell ref="B100:D100"/>
    <mergeCell ref="B101:B105"/>
    <mergeCell ref="C101:C105"/>
    <mergeCell ref="B80:B82"/>
    <mergeCell ref="C80:C82"/>
    <mergeCell ref="B83:D83"/>
    <mergeCell ref="B84:B86"/>
    <mergeCell ref="C84:C86"/>
    <mergeCell ref="B68:D68"/>
    <mergeCell ref="B69:B72"/>
    <mergeCell ref="C69:C72"/>
    <mergeCell ref="B73:D73"/>
    <mergeCell ref="B51:D51"/>
    <mergeCell ref="B52:B54"/>
    <mergeCell ref="C52:C54"/>
    <mergeCell ref="B55:D55"/>
    <mergeCell ref="B56:B58"/>
    <mergeCell ref="C56:C58"/>
    <mergeCell ref="C22:C24"/>
    <mergeCell ref="B64:D64"/>
    <mergeCell ref="B65:B67"/>
    <mergeCell ref="C65:C67"/>
    <mergeCell ref="B28:D28"/>
    <mergeCell ref="B29:B31"/>
    <mergeCell ref="C29:C31"/>
    <mergeCell ref="B32:D32"/>
    <mergeCell ref="B33:B37"/>
    <mergeCell ref="C33:C37"/>
    <mergeCell ref="B38:D38"/>
    <mergeCell ref="B39:B44"/>
    <mergeCell ref="C39:C44"/>
    <mergeCell ref="B45:D45"/>
    <mergeCell ref="B46:B50"/>
    <mergeCell ref="C46:C50"/>
    <mergeCell ref="B2:G2"/>
    <mergeCell ref="B3:B4"/>
    <mergeCell ref="C3:C4"/>
    <mergeCell ref="D3:D4"/>
    <mergeCell ref="F3:F4"/>
    <mergeCell ref="G3:G4"/>
    <mergeCell ref="B25:D25"/>
    <mergeCell ref="B26:B27"/>
    <mergeCell ref="C26:C27"/>
    <mergeCell ref="B5:B7"/>
    <mergeCell ref="C5:C7"/>
    <mergeCell ref="B8:D8"/>
    <mergeCell ref="B9:B13"/>
    <mergeCell ref="C9:C13"/>
    <mergeCell ref="B14:D14"/>
    <mergeCell ref="B15:B17"/>
    <mergeCell ref="C15:C17"/>
    <mergeCell ref="B18:D18"/>
    <mergeCell ref="B19:B20"/>
    <mergeCell ref="C19:C20"/>
    <mergeCell ref="B21:D21"/>
    <mergeCell ref="B22:B24"/>
  </mergeCells>
  <printOptions/>
  <pageMargins left="0.45" right="0" top="0.25" bottom="0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75"/>
  <sheetViews>
    <sheetView zoomScalePageLayoutView="0" workbookViewId="0" topLeftCell="A1">
      <selection activeCell="J68" sqref="J68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17.8515625" style="0" customWidth="1"/>
    <col min="4" max="4" width="18.7109375" style="0" customWidth="1"/>
    <col min="5" max="8" width="9.7109375" style="0" customWidth="1"/>
    <col min="9" max="9" width="9.7109375" style="0" hidden="1" customWidth="1"/>
    <col min="10" max="10" width="9.140625" style="0" customWidth="1"/>
  </cols>
  <sheetData>
    <row r="1" spans="2:7" ht="18.75">
      <c r="B1" s="214" t="s">
        <v>899</v>
      </c>
      <c r="C1" s="214"/>
      <c r="D1" s="214"/>
      <c r="E1" s="214"/>
      <c r="F1" s="214"/>
      <c r="G1" s="214"/>
    </row>
    <row r="2" spans="2:10" s="41" customFormat="1" ht="15" customHeight="1">
      <c r="B2" s="260" t="s">
        <v>1</v>
      </c>
      <c r="C2" s="260" t="s">
        <v>2</v>
      </c>
      <c r="D2" s="262" t="s">
        <v>3</v>
      </c>
      <c r="E2" s="283" t="s">
        <v>1409</v>
      </c>
      <c r="F2" s="283" t="s">
        <v>1405</v>
      </c>
      <c r="G2" s="283" t="s">
        <v>1408</v>
      </c>
      <c r="H2" s="322" t="s">
        <v>8</v>
      </c>
      <c r="I2" s="281"/>
      <c r="J2" s="281"/>
    </row>
    <row r="3" spans="2:10" s="41" customFormat="1" ht="18.75">
      <c r="B3" s="261"/>
      <c r="C3" s="261"/>
      <c r="D3" s="263"/>
      <c r="E3" s="284"/>
      <c r="F3" s="284"/>
      <c r="G3" s="284"/>
      <c r="H3" s="323"/>
      <c r="I3" s="282"/>
      <c r="J3" s="282"/>
    </row>
    <row r="4" spans="2:10" s="41" customFormat="1" ht="24.75" customHeight="1">
      <c r="B4" s="270">
        <v>1</v>
      </c>
      <c r="C4" s="271" t="s">
        <v>900</v>
      </c>
      <c r="D4" s="74" t="s">
        <v>901</v>
      </c>
      <c r="E4" s="45">
        <v>439</v>
      </c>
      <c r="F4" s="45">
        <v>262</v>
      </c>
      <c r="G4" s="45">
        <v>644</v>
      </c>
      <c r="H4" s="42">
        <f>SUM(E4:G4)</f>
        <v>1345</v>
      </c>
      <c r="I4" s="98">
        <f>SUM(H4/100)*6.48</f>
        <v>87.156</v>
      </c>
      <c r="J4" s="42">
        <f>ROUND(I4,0)</f>
        <v>87</v>
      </c>
    </row>
    <row r="5" spans="2:10" s="41" customFormat="1" ht="24.75" customHeight="1">
      <c r="B5" s="266"/>
      <c r="C5" s="268"/>
      <c r="D5" s="74" t="s">
        <v>902</v>
      </c>
      <c r="E5" s="45">
        <v>500</v>
      </c>
      <c r="F5" s="45">
        <v>187</v>
      </c>
      <c r="G5" s="45">
        <v>697</v>
      </c>
      <c r="H5" s="42">
        <f aca="true" t="shared" si="0" ref="H5:H21">SUM(E5:G5)</f>
        <v>1384</v>
      </c>
      <c r="I5" s="98">
        <f aca="true" t="shared" si="1" ref="I5:I68">SUM(H5/100)*6.48</f>
        <v>89.6832</v>
      </c>
      <c r="J5" s="42">
        <f aca="true" t="shared" si="2" ref="J5:J66">ROUND(I5,0)</f>
        <v>90</v>
      </c>
    </row>
    <row r="6" spans="2:10" s="41" customFormat="1" ht="24.75" customHeight="1">
      <c r="B6" s="267"/>
      <c r="C6" s="269"/>
      <c r="D6" s="74" t="s">
        <v>903</v>
      </c>
      <c r="E6" s="45">
        <v>488</v>
      </c>
      <c r="F6" s="45">
        <v>266</v>
      </c>
      <c r="G6" s="45">
        <v>783</v>
      </c>
      <c r="H6" s="42">
        <f t="shared" si="0"/>
        <v>1537</v>
      </c>
      <c r="I6" s="98">
        <f t="shared" si="1"/>
        <v>99.5976</v>
      </c>
      <c r="J6" s="42">
        <f t="shared" si="2"/>
        <v>100</v>
      </c>
    </row>
    <row r="7" spans="2:10" s="41" customFormat="1" ht="24.75" customHeight="1" thickBot="1">
      <c r="B7" s="272" t="s">
        <v>8</v>
      </c>
      <c r="C7" s="273"/>
      <c r="D7" s="274"/>
      <c r="E7" s="46">
        <f>SUM(E4:E6)</f>
        <v>1427</v>
      </c>
      <c r="F7" s="46">
        <f>SUM(F4:F6)</f>
        <v>715</v>
      </c>
      <c r="G7" s="46">
        <f>SUM(G4:G6)</f>
        <v>2124</v>
      </c>
      <c r="H7" s="44">
        <f t="shared" si="0"/>
        <v>4266</v>
      </c>
      <c r="I7" s="99">
        <f t="shared" si="1"/>
        <v>276.4368</v>
      </c>
      <c r="J7" s="46">
        <f>SUM(J4:J6)</f>
        <v>277</v>
      </c>
    </row>
    <row r="8" spans="2:10" s="41" customFormat="1" ht="24.75" customHeight="1" thickTop="1">
      <c r="B8" s="266">
        <v>2</v>
      </c>
      <c r="C8" s="268" t="s">
        <v>904</v>
      </c>
      <c r="D8" s="75" t="s">
        <v>905</v>
      </c>
      <c r="E8" s="45">
        <v>228</v>
      </c>
      <c r="F8" s="45">
        <v>133</v>
      </c>
      <c r="G8" s="45">
        <v>248</v>
      </c>
      <c r="H8" s="43">
        <f t="shared" si="0"/>
        <v>609</v>
      </c>
      <c r="I8" s="100">
        <f t="shared" si="1"/>
        <v>39.4632</v>
      </c>
      <c r="J8" s="43">
        <f t="shared" si="2"/>
        <v>39</v>
      </c>
    </row>
    <row r="9" spans="2:10" s="41" customFormat="1" ht="24.75" customHeight="1">
      <c r="B9" s="267"/>
      <c r="C9" s="269"/>
      <c r="D9" s="74" t="s">
        <v>906</v>
      </c>
      <c r="E9" s="45">
        <v>444</v>
      </c>
      <c r="F9" s="45">
        <v>194</v>
      </c>
      <c r="G9" s="45">
        <v>570</v>
      </c>
      <c r="H9" s="42">
        <f t="shared" si="0"/>
        <v>1208</v>
      </c>
      <c r="I9" s="98">
        <f t="shared" si="1"/>
        <v>78.2784</v>
      </c>
      <c r="J9" s="42">
        <f t="shared" si="2"/>
        <v>78</v>
      </c>
    </row>
    <row r="10" spans="2:10" s="41" customFormat="1" ht="24.75" customHeight="1" thickBot="1">
      <c r="B10" s="272" t="s">
        <v>8</v>
      </c>
      <c r="C10" s="273"/>
      <c r="D10" s="274"/>
      <c r="E10" s="46">
        <f>SUM(E8:E9)</f>
        <v>672</v>
      </c>
      <c r="F10" s="46">
        <f>SUM(F8:F9)</f>
        <v>327</v>
      </c>
      <c r="G10" s="46">
        <f>SUM(G8:G9)</f>
        <v>818</v>
      </c>
      <c r="H10" s="44">
        <f>SUM(E10:G10)</f>
        <v>1817</v>
      </c>
      <c r="I10" s="99">
        <f t="shared" si="1"/>
        <v>117.74160000000002</v>
      </c>
      <c r="J10" s="46">
        <f>SUM(J8:J9)</f>
        <v>117</v>
      </c>
    </row>
    <row r="11" spans="2:10" s="41" customFormat="1" ht="24.75" customHeight="1" thickTop="1">
      <c r="B11" s="266">
        <v>3</v>
      </c>
      <c r="C11" s="268" t="s">
        <v>907</v>
      </c>
      <c r="D11" s="75" t="s">
        <v>908</v>
      </c>
      <c r="E11" s="45">
        <v>436</v>
      </c>
      <c r="F11" s="45">
        <v>149</v>
      </c>
      <c r="G11" s="45">
        <v>285</v>
      </c>
      <c r="H11" s="43">
        <f t="shared" si="0"/>
        <v>870</v>
      </c>
      <c r="I11" s="100">
        <f t="shared" si="1"/>
        <v>56.376</v>
      </c>
      <c r="J11" s="43">
        <f t="shared" si="2"/>
        <v>56</v>
      </c>
    </row>
    <row r="12" spans="2:10" s="41" customFormat="1" ht="24.75" customHeight="1">
      <c r="B12" s="267"/>
      <c r="C12" s="269"/>
      <c r="D12" s="74" t="s">
        <v>909</v>
      </c>
      <c r="E12" s="45">
        <v>403</v>
      </c>
      <c r="F12" s="45">
        <v>188</v>
      </c>
      <c r="G12" s="45">
        <v>369</v>
      </c>
      <c r="H12" s="42">
        <f t="shared" si="0"/>
        <v>960</v>
      </c>
      <c r="I12" s="98">
        <f t="shared" si="1"/>
        <v>62.208</v>
      </c>
      <c r="J12" s="42">
        <f t="shared" si="2"/>
        <v>62</v>
      </c>
    </row>
    <row r="13" spans="2:10" s="41" customFormat="1" ht="24.75" customHeight="1" thickBot="1">
      <c r="B13" s="272" t="s">
        <v>8</v>
      </c>
      <c r="C13" s="273"/>
      <c r="D13" s="274"/>
      <c r="E13" s="46">
        <f>SUM(E11:E12)</f>
        <v>839</v>
      </c>
      <c r="F13" s="46">
        <f>SUM(F11:F12)</f>
        <v>337</v>
      </c>
      <c r="G13" s="46">
        <f>SUM(G11:G12)</f>
        <v>654</v>
      </c>
      <c r="H13" s="44">
        <f t="shared" si="0"/>
        <v>1830</v>
      </c>
      <c r="I13" s="99">
        <f t="shared" si="1"/>
        <v>118.58400000000002</v>
      </c>
      <c r="J13" s="46">
        <f>SUM(J11:J12)</f>
        <v>118</v>
      </c>
    </row>
    <row r="14" spans="2:10" s="41" customFormat="1" ht="24.75" customHeight="1" thickTop="1">
      <c r="B14" s="266">
        <v>4</v>
      </c>
      <c r="C14" s="268" t="s">
        <v>910</v>
      </c>
      <c r="D14" s="75" t="s">
        <v>911</v>
      </c>
      <c r="E14" s="45">
        <v>348</v>
      </c>
      <c r="F14" s="45">
        <v>145</v>
      </c>
      <c r="G14" s="45">
        <v>280</v>
      </c>
      <c r="H14" s="43">
        <f t="shared" si="0"/>
        <v>773</v>
      </c>
      <c r="I14" s="100">
        <f t="shared" si="1"/>
        <v>50.09040000000001</v>
      </c>
      <c r="J14" s="43">
        <f t="shared" si="2"/>
        <v>50</v>
      </c>
    </row>
    <row r="15" spans="2:10" s="41" customFormat="1" ht="24.75" customHeight="1">
      <c r="B15" s="267"/>
      <c r="C15" s="269"/>
      <c r="D15" s="74" t="s">
        <v>912</v>
      </c>
      <c r="E15" s="45">
        <v>579</v>
      </c>
      <c r="F15" s="45">
        <v>244</v>
      </c>
      <c r="G15" s="45">
        <v>397</v>
      </c>
      <c r="H15" s="42">
        <f t="shared" si="0"/>
        <v>1220</v>
      </c>
      <c r="I15" s="98">
        <f t="shared" si="1"/>
        <v>79.056</v>
      </c>
      <c r="J15" s="42">
        <f t="shared" si="2"/>
        <v>79</v>
      </c>
    </row>
    <row r="16" spans="2:10" s="41" customFormat="1" ht="24.75" customHeight="1" thickBot="1">
      <c r="B16" s="272" t="s">
        <v>8</v>
      </c>
      <c r="C16" s="273"/>
      <c r="D16" s="274"/>
      <c r="E16" s="46">
        <f>SUM(E14:E15)</f>
        <v>927</v>
      </c>
      <c r="F16" s="46">
        <f>SUM(F14:F15)</f>
        <v>389</v>
      </c>
      <c r="G16" s="46">
        <f>SUM(G14:G15)</f>
        <v>677</v>
      </c>
      <c r="H16" s="44">
        <f>SUM(E16:G16)</f>
        <v>1993</v>
      </c>
      <c r="I16" s="99">
        <f t="shared" si="1"/>
        <v>129.1464</v>
      </c>
      <c r="J16" s="46">
        <f>SUM(J14:J15)</f>
        <v>129</v>
      </c>
    </row>
    <row r="17" spans="2:10" s="41" customFormat="1" ht="24.75" customHeight="1" thickTop="1">
      <c r="B17" s="266">
        <v>5</v>
      </c>
      <c r="C17" s="268" t="s">
        <v>913</v>
      </c>
      <c r="D17" s="75" t="s">
        <v>914</v>
      </c>
      <c r="E17" s="45">
        <v>452</v>
      </c>
      <c r="F17" s="45">
        <v>239</v>
      </c>
      <c r="G17" s="45">
        <v>511</v>
      </c>
      <c r="H17" s="43">
        <f t="shared" si="0"/>
        <v>1202</v>
      </c>
      <c r="I17" s="100">
        <f t="shared" si="1"/>
        <v>77.8896</v>
      </c>
      <c r="J17" s="43">
        <f t="shared" si="2"/>
        <v>78</v>
      </c>
    </row>
    <row r="18" spans="2:10" s="41" customFormat="1" ht="24.75" customHeight="1">
      <c r="B18" s="267"/>
      <c r="C18" s="269"/>
      <c r="D18" s="74" t="s">
        <v>915</v>
      </c>
      <c r="E18" s="45">
        <v>926</v>
      </c>
      <c r="F18" s="45">
        <v>366</v>
      </c>
      <c r="G18" s="45">
        <v>989</v>
      </c>
      <c r="H18" s="42">
        <f t="shared" si="0"/>
        <v>2281</v>
      </c>
      <c r="I18" s="98">
        <f t="shared" si="1"/>
        <v>147.8088</v>
      </c>
      <c r="J18" s="42">
        <f t="shared" si="2"/>
        <v>148</v>
      </c>
    </row>
    <row r="19" spans="2:10" s="41" customFormat="1" ht="24.75" customHeight="1" thickBot="1">
      <c r="B19" s="272" t="s">
        <v>8</v>
      </c>
      <c r="C19" s="273"/>
      <c r="D19" s="274"/>
      <c r="E19" s="46">
        <f>SUM(E17:E18)</f>
        <v>1378</v>
      </c>
      <c r="F19" s="46">
        <f>SUM(F17:F18)</f>
        <v>605</v>
      </c>
      <c r="G19" s="46">
        <f>SUM(G17:G18)</f>
        <v>1500</v>
      </c>
      <c r="H19" s="44">
        <f t="shared" si="0"/>
        <v>3483</v>
      </c>
      <c r="I19" s="103">
        <f t="shared" si="1"/>
        <v>225.6984</v>
      </c>
      <c r="J19" s="46">
        <f>SUM(J17:J18)</f>
        <v>226</v>
      </c>
    </row>
    <row r="20" spans="2:10" s="41" customFormat="1" ht="24.75" customHeight="1" thickTop="1">
      <c r="B20" s="275">
        <v>6</v>
      </c>
      <c r="C20" s="276" t="s">
        <v>916</v>
      </c>
      <c r="D20" s="74" t="s">
        <v>917</v>
      </c>
      <c r="E20" s="45">
        <v>507</v>
      </c>
      <c r="F20" s="45">
        <v>425</v>
      </c>
      <c r="G20" s="45">
        <v>1202</v>
      </c>
      <c r="H20" s="43">
        <f t="shared" si="0"/>
        <v>2134</v>
      </c>
      <c r="I20" s="98">
        <f t="shared" si="1"/>
        <v>138.28320000000002</v>
      </c>
      <c r="J20" s="43">
        <f t="shared" si="2"/>
        <v>138</v>
      </c>
    </row>
    <row r="21" spans="2:10" s="41" customFormat="1" ht="21.75" customHeight="1">
      <c r="B21" s="275"/>
      <c r="C21" s="276"/>
      <c r="D21" s="74" t="s">
        <v>918</v>
      </c>
      <c r="E21" s="45">
        <v>655</v>
      </c>
      <c r="F21" s="45">
        <v>341</v>
      </c>
      <c r="G21" s="45">
        <v>901</v>
      </c>
      <c r="H21" s="42">
        <f t="shared" si="0"/>
        <v>1897</v>
      </c>
      <c r="I21" s="98">
        <f t="shared" si="1"/>
        <v>122.9256</v>
      </c>
      <c r="J21" s="42">
        <f t="shared" si="2"/>
        <v>123</v>
      </c>
    </row>
    <row r="22" spans="2:10" s="41" customFormat="1" ht="21.75" customHeight="1">
      <c r="B22" s="275"/>
      <c r="C22" s="276"/>
      <c r="D22" s="74" t="s">
        <v>919</v>
      </c>
      <c r="E22" s="45">
        <v>439</v>
      </c>
      <c r="F22" s="45">
        <v>314</v>
      </c>
      <c r="G22" s="45">
        <v>881</v>
      </c>
      <c r="H22" s="42">
        <f>SUM(E22:G22)</f>
        <v>1634</v>
      </c>
      <c r="I22" s="98">
        <f t="shared" si="1"/>
        <v>105.8832</v>
      </c>
      <c r="J22" s="42">
        <f t="shared" si="2"/>
        <v>106</v>
      </c>
    </row>
    <row r="23" spans="2:10" s="41" customFormat="1" ht="21.75" customHeight="1" thickBot="1">
      <c r="B23" s="272" t="s">
        <v>8</v>
      </c>
      <c r="C23" s="273"/>
      <c r="D23" s="274"/>
      <c r="E23" s="46">
        <f>SUM(E20:E22)</f>
        <v>1601</v>
      </c>
      <c r="F23" s="46">
        <f>SUM(F20:F22)</f>
        <v>1080</v>
      </c>
      <c r="G23" s="46">
        <f>SUM(G20:G22)</f>
        <v>2984</v>
      </c>
      <c r="H23" s="44">
        <f>SUM(E23:G23)</f>
        <v>5665</v>
      </c>
      <c r="I23" s="99">
        <f t="shared" si="1"/>
        <v>367.09200000000004</v>
      </c>
      <c r="J23" s="46">
        <f>SUM(J20:J22)</f>
        <v>367</v>
      </c>
    </row>
    <row r="24" spans="2:10" s="41" customFormat="1" ht="21.75" customHeight="1" thickTop="1">
      <c r="B24" s="266">
        <v>7</v>
      </c>
      <c r="C24" s="268" t="s">
        <v>920</v>
      </c>
      <c r="D24" s="75" t="s">
        <v>921</v>
      </c>
      <c r="E24" s="45">
        <v>479</v>
      </c>
      <c r="F24" s="45">
        <v>190</v>
      </c>
      <c r="G24" s="45">
        <v>358</v>
      </c>
      <c r="H24" s="43">
        <f>SUM(E24:G24)</f>
        <v>1027</v>
      </c>
      <c r="I24" s="100">
        <f t="shared" si="1"/>
        <v>66.5496</v>
      </c>
      <c r="J24" s="43">
        <f t="shared" si="2"/>
        <v>67</v>
      </c>
    </row>
    <row r="25" spans="2:10" s="41" customFormat="1" ht="21.75" customHeight="1">
      <c r="B25" s="267"/>
      <c r="C25" s="269"/>
      <c r="D25" s="74" t="s">
        <v>922</v>
      </c>
      <c r="E25" s="45">
        <v>468</v>
      </c>
      <c r="F25" s="45">
        <v>208</v>
      </c>
      <c r="G25" s="45">
        <v>297</v>
      </c>
      <c r="H25" s="42">
        <f>SUM(E25:G25)</f>
        <v>973</v>
      </c>
      <c r="I25" s="98">
        <f t="shared" si="1"/>
        <v>63.05040000000001</v>
      </c>
      <c r="J25" s="42">
        <f t="shared" si="2"/>
        <v>63</v>
      </c>
    </row>
    <row r="26" spans="2:10" s="41" customFormat="1" ht="21.75" customHeight="1" thickBot="1">
      <c r="B26" s="272" t="s">
        <v>8</v>
      </c>
      <c r="C26" s="273"/>
      <c r="D26" s="274"/>
      <c r="E26" s="46">
        <f>SUM(E24:E25)</f>
        <v>947</v>
      </c>
      <c r="F26" s="46">
        <f>SUM(F24:F25)</f>
        <v>398</v>
      </c>
      <c r="G26" s="46">
        <f>SUM(G24:G25)</f>
        <v>655</v>
      </c>
      <c r="H26" s="44">
        <f>SUM(E26:G26)</f>
        <v>2000</v>
      </c>
      <c r="I26" s="99">
        <f t="shared" si="1"/>
        <v>129.60000000000002</v>
      </c>
      <c r="J26" s="46">
        <f>SUM(J24:J25)</f>
        <v>130</v>
      </c>
    </row>
    <row r="27" spans="2:10" s="41" customFormat="1" ht="24" customHeight="1" thickTop="1">
      <c r="B27" s="275">
        <v>8</v>
      </c>
      <c r="C27" s="276" t="s">
        <v>923</v>
      </c>
      <c r="D27" s="74" t="s">
        <v>924</v>
      </c>
      <c r="E27" s="45">
        <v>799</v>
      </c>
      <c r="F27" s="45">
        <v>301</v>
      </c>
      <c r="G27" s="45">
        <v>515</v>
      </c>
      <c r="H27" s="43">
        <f>SUM(E27:G27)</f>
        <v>1615</v>
      </c>
      <c r="I27" s="100">
        <f t="shared" si="1"/>
        <v>104.652</v>
      </c>
      <c r="J27" s="43">
        <f t="shared" si="2"/>
        <v>105</v>
      </c>
    </row>
    <row r="28" spans="2:10" s="41" customFormat="1" ht="24" customHeight="1">
      <c r="B28" s="275"/>
      <c r="C28" s="276"/>
      <c r="D28" s="74" t="s">
        <v>925</v>
      </c>
      <c r="E28" s="45">
        <v>646</v>
      </c>
      <c r="F28" s="45">
        <v>317</v>
      </c>
      <c r="G28" s="45">
        <v>517</v>
      </c>
      <c r="H28" s="42">
        <f>SUM(E28:G28)</f>
        <v>1480</v>
      </c>
      <c r="I28" s="98">
        <f t="shared" si="1"/>
        <v>95.90400000000001</v>
      </c>
      <c r="J28" s="42">
        <f t="shared" si="2"/>
        <v>96</v>
      </c>
    </row>
    <row r="29" spans="2:10" s="41" customFormat="1" ht="24" customHeight="1">
      <c r="B29" s="275"/>
      <c r="C29" s="276"/>
      <c r="D29" s="74" t="s">
        <v>926</v>
      </c>
      <c r="E29" s="45">
        <v>757</v>
      </c>
      <c r="F29" s="45">
        <v>341</v>
      </c>
      <c r="G29" s="45">
        <v>602</v>
      </c>
      <c r="H29" s="42">
        <f>SUM(E29:G29)</f>
        <v>1700</v>
      </c>
      <c r="I29" s="98">
        <f t="shared" si="1"/>
        <v>110.16000000000001</v>
      </c>
      <c r="J29" s="42">
        <f t="shared" si="2"/>
        <v>110</v>
      </c>
    </row>
    <row r="30" spans="2:10" s="41" customFormat="1" ht="24" customHeight="1" thickBot="1">
      <c r="B30" s="277" t="s">
        <v>8</v>
      </c>
      <c r="C30" s="277"/>
      <c r="D30" s="277"/>
      <c r="E30" s="46">
        <f>SUM(E27:E29)</f>
        <v>2202</v>
      </c>
      <c r="F30" s="46">
        <f>SUM(F27:F29)</f>
        <v>959</v>
      </c>
      <c r="G30" s="46">
        <f>SUM(G27:G29)</f>
        <v>1634</v>
      </c>
      <c r="H30" s="44">
        <f>SUM(E30:G30)</f>
        <v>4795</v>
      </c>
      <c r="I30" s="99">
        <f t="shared" si="1"/>
        <v>310.71600000000007</v>
      </c>
      <c r="J30" s="46">
        <f>SUM(J27:J29)</f>
        <v>311</v>
      </c>
    </row>
    <row r="31" spans="2:10" s="41" customFormat="1" ht="25.5" customHeight="1" thickTop="1">
      <c r="B31" s="266">
        <v>9</v>
      </c>
      <c r="C31" s="268" t="s">
        <v>927</v>
      </c>
      <c r="D31" s="174" t="s">
        <v>928</v>
      </c>
      <c r="E31" s="45">
        <v>549</v>
      </c>
      <c r="F31" s="45">
        <v>130</v>
      </c>
      <c r="G31" s="45">
        <v>298</v>
      </c>
      <c r="H31" s="43">
        <f>SUM(E31:G31)</f>
        <v>977</v>
      </c>
      <c r="I31" s="100">
        <f t="shared" si="1"/>
        <v>63.3096</v>
      </c>
      <c r="J31" s="43">
        <f t="shared" si="2"/>
        <v>63</v>
      </c>
    </row>
    <row r="32" spans="2:10" s="41" customFormat="1" ht="25.5" customHeight="1">
      <c r="B32" s="267"/>
      <c r="C32" s="269"/>
      <c r="D32" s="74" t="s">
        <v>929</v>
      </c>
      <c r="E32" s="45">
        <v>390</v>
      </c>
      <c r="F32" s="45">
        <v>158</v>
      </c>
      <c r="G32" s="45">
        <v>365</v>
      </c>
      <c r="H32" s="42">
        <f>SUM(E32:G32)</f>
        <v>913</v>
      </c>
      <c r="I32" s="98">
        <f t="shared" si="1"/>
        <v>59.16240000000001</v>
      </c>
      <c r="J32" s="42">
        <f t="shared" si="2"/>
        <v>59</v>
      </c>
    </row>
    <row r="33" spans="2:10" s="41" customFormat="1" ht="25.5" customHeight="1" thickBot="1">
      <c r="B33" s="272" t="s">
        <v>8</v>
      </c>
      <c r="C33" s="273"/>
      <c r="D33" s="274"/>
      <c r="E33" s="46">
        <f>SUM(E31:E32)</f>
        <v>939</v>
      </c>
      <c r="F33" s="46">
        <f>SUM(F31:F32)</f>
        <v>288</v>
      </c>
      <c r="G33" s="46">
        <f>SUM(G31:G32)</f>
        <v>663</v>
      </c>
      <c r="H33" s="44">
        <f>SUM(E33:G33)</f>
        <v>1890</v>
      </c>
      <c r="I33" s="99">
        <f t="shared" si="1"/>
        <v>122.472</v>
      </c>
      <c r="J33" s="46">
        <f>SUM(J31:J32)</f>
        <v>122</v>
      </c>
    </row>
    <row r="34" spans="2:10" s="41" customFormat="1" ht="21.75" customHeight="1" thickTop="1">
      <c r="B34" s="348">
        <v>10</v>
      </c>
      <c r="C34" s="346" t="s">
        <v>930</v>
      </c>
      <c r="D34" s="76" t="s">
        <v>931</v>
      </c>
      <c r="E34" s="45">
        <v>358</v>
      </c>
      <c r="F34" s="45">
        <v>131</v>
      </c>
      <c r="G34" s="45">
        <v>206</v>
      </c>
      <c r="H34" s="43">
        <f>SUM(E34:G34)</f>
        <v>695</v>
      </c>
      <c r="I34" s="100">
        <f t="shared" si="1"/>
        <v>45.036</v>
      </c>
      <c r="J34" s="43">
        <f t="shared" si="2"/>
        <v>45</v>
      </c>
    </row>
    <row r="35" spans="2:10" s="41" customFormat="1" ht="21.75" customHeight="1">
      <c r="B35" s="348"/>
      <c r="C35" s="346"/>
      <c r="D35" s="77" t="s">
        <v>932</v>
      </c>
      <c r="E35" s="45">
        <v>547</v>
      </c>
      <c r="F35" s="45">
        <v>158</v>
      </c>
      <c r="G35" s="45">
        <v>350</v>
      </c>
      <c r="H35" s="42">
        <f>SUM(E35:G35)</f>
        <v>1055</v>
      </c>
      <c r="I35" s="98">
        <f t="shared" si="1"/>
        <v>68.364</v>
      </c>
      <c r="J35" s="42">
        <f t="shared" si="2"/>
        <v>68</v>
      </c>
    </row>
    <row r="36" spans="2:10" s="41" customFormat="1" ht="21.75" customHeight="1">
      <c r="B36" s="349"/>
      <c r="C36" s="347"/>
      <c r="D36" s="176" t="s">
        <v>933</v>
      </c>
      <c r="E36" s="45">
        <v>472</v>
      </c>
      <c r="F36" s="45">
        <v>111</v>
      </c>
      <c r="G36" s="45">
        <v>249</v>
      </c>
      <c r="H36" s="42">
        <f>SUM(E36:G36)</f>
        <v>832</v>
      </c>
      <c r="I36" s="98">
        <f t="shared" si="1"/>
        <v>53.9136</v>
      </c>
      <c r="J36" s="42">
        <f t="shared" si="2"/>
        <v>54</v>
      </c>
    </row>
    <row r="37" spans="2:10" s="41" customFormat="1" ht="21.75" customHeight="1" thickBot="1">
      <c r="B37" s="272" t="s">
        <v>8</v>
      </c>
      <c r="C37" s="273"/>
      <c r="D37" s="274"/>
      <c r="E37" s="46">
        <f>SUM(E34:E36)</f>
        <v>1377</v>
      </c>
      <c r="F37" s="46">
        <f>SUM(F34:F36)</f>
        <v>400</v>
      </c>
      <c r="G37" s="46">
        <f>SUM(G34:G36)</f>
        <v>805</v>
      </c>
      <c r="H37" s="44">
        <f>SUM(E37:G37)</f>
        <v>2582</v>
      </c>
      <c r="I37" s="99">
        <f t="shared" si="1"/>
        <v>167.3136</v>
      </c>
      <c r="J37" s="46">
        <f>SUM(J34:J36)</f>
        <v>167</v>
      </c>
    </row>
    <row r="38" spans="2:10" s="41" customFormat="1" ht="21.75" customHeight="1" thickTop="1">
      <c r="B38" s="266">
        <v>11</v>
      </c>
      <c r="C38" s="268" t="s">
        <v>934</v>
      </c>
      <c r="D38" s="75" t="s">
        <v>935</v>
      </c>
      <c r="E38" s="45">
        <v>345</v>
      </c>
      <c r="F38" s="45">
        <v>108</v>
      </c>
      <c r="G38" s="45">
        <v>208</v>
      </c>
      <c r="H38" s="43">
        <f>SUM(E38:G38)</f>
        <v>661</v>
      </c>
      <c r="I38" s="100">
        <f t="shared" si="1"/>
        <v>42.832800000000006</v>
      </c>
      <c r="J38" s="43">
        <f t="shared" si="2"/>
        <v>43</v>
      </c>
    </row>
    <row r="39" spans="2:10" s="41" customFormat="1" ht="21.75" customHeight="1">
      <c r="B39" s="266"/>
      <c r="C39" s="268"/>
      <c r="D39" s="175" t="s">
        <v>936</v>
      </c>
      <c r="E39" s="45">
        <v>500</v>
      </c>
      <c r="F39" s="45">
        <v>99</v>
      </c>
      <c r="G39" s="45">
        <v>172</v>
      </c>
      <c r="H39" s="42">
        <f>SUM(E39:G39)</f>
        <v>771</v>
      </c>
      <c r="I39" s="98">
        <f t="shared" si="1"/>
        <v>49.960800000000006</v>
      </c>
      <c r="J39" s="42">
        <f t="shared" si="2"/>
        <v>50</v>
      </c>
    </row>
    <row r="40" spans="2:10" s="41" customFormat="1" ht="21.75" customHeight="1">
      <c r="B40" s="266"/>
      <c r="C40" s="268"/>
      <c r="D40" s="74" t="s">
        <v>937</v>
      </c>
      <c r="E40" s="45">
        <v>315</v>
      </c>
      <c r="F40" s="45">
        <v>80</v>
      </c>
      <c r="G40" s="45">
        <v>124</v>
      </c>
      <c r="H40" s="42">
        <f>SUM(E40:G40)</f>
        <v>519</v>
      </c>
      <c r="I40" s="98">
        <f t="shared" si="1"/>
        <v>33.63120000000001</v>
      </c>
      <c r="J40" s="42">
        <f t="shared" si="2"/>
        <v>34</v>
      </c>
    </row>
    <row r="41" spans="2:10" s="41" customFormat="1" ht="21.75" customHeight="1">
      <c r="B41" s="267"/>
      <c r="C41" s="269"/>
      <c r="D41" s="74" t="s">
        <v>938</v>
      </c>
      <c r="E41" s="45">
        <v>559</v>
      </c>
      <c r="F41" s="45">
        <v>123</v>
      </c>
      <c r="G41" s="45">
        <v>221</v>
      </c>
      <c r="H41" s="42">
        <f>SUM(E41:G41)</f>
        <v>903</v>
      </c>
      <c r="I41" s="98">
        <f t="shared" si="1"/>
        <v>58.5144</v>
      </c>
      <c r="J41" s="42">
        <f t="shared" si="2"/>
        <v>59</v>
      </c>
    </row>
    <row r="42" spans="2:10" s="41" customFormat="1" ht="21.75" customHeight="1" thickBot="1">
      <c r="B42" s="272" t="s">
        <v>8</v>
      </c>
      <c r="C42" s="273"/>
      <c r="D42" s="274"/>
      <c r="E42" s="46">
        <f>SUM(E38:E41)</f>
        <v>1719</v>
      </c>
      <c r="F42" s="46">
        <f>SUM(F38:F41)</f>
        <v>410</v>
      </c>
      <c r="G42" s="46">
        <f>SUM(G38:G41)</f>
        <v>725</v>
      </c>
      <c r="H42" s="44">
        <f>SUM(E42:G42)</f>
        <v>2854</v>
      </c>
      <c r="I42" s="99">
        <f t="shared" si="1"/>
        <v>184.9392</v>
      </c>
      <c r="J42" s="46">
        <f>SUM(J38:J41)</f>
        <v>186</v>
      </c>
    </row>
    <row r="43" spans="2:10" s="41" customFormat="1" ht="21.75" customHeight="1" thickTop="1">
      <c r="B43" s="266">
        <v>12</v>
      </c>
      <c r="C43" s="268" t="s">
        <v>939</v>
      </c>
      <c r="D43" s="75" t="s">
        <v>940</v>
      </c>
      <c r="E43" s="45">
        <v>384</v>
      </c>
      <c r="F43" s="45">
        <v>107</v>
      </c>
      <c r="G43" s="45">
        <v>181</v>
      </c>
      <c r="H43" s="43">
        <f>SUM(E43:G43)</f>
        <v>672</v>
      </c>
      <c r="I43" s="100">
        <f t="shared" si="1"/>
        <v>43.5456</v>
      </c>
      <c r="J43" s="43">
        <f t="shared" si="2"/>
        <v>44</v>
      </c>
    </row>
    <row r="44" spans="2:10" s="41" customFormat="1" ht="21.75" customHeight="1">
      <c r="B44" s="266"/>
      <c r="C44" s="268"/>
      <c r="D44" s="74" t="s">
        <v>941</v>
      </c>
      <c r="E44" s="45">
        <v>271</v>
      </c>
      <c r="F44" s="45">
        <v>88</v>
      </c>
      <c r="G44" s="45">
        <v>141</v>
      </c>
      <c r="H44" s="42">
        <f>SUM(E44:G44)</f>
        <v>500</v>
      </c>
      <c r="I44" s="98">
        <f t="shared" si="1"/>
        <v>32.400000000000006</v>
      </c>
      <c r="J44" s="42">
        <f t="shared" si="2"/>
        <v>32</v>
      </c>
    </row>
    <row r="45" spans="2:10" s="41" customFormat="1" ht="21.75" customHeight="1">
      <c r="B45" s="266"/>
      <c r="C45" s="268"/>
      <c r="D45" s="74" t="s">
        <v>942</v>
      </c>
      <c r="E45" s="45">
        <v>297</v>
      </c>
      <c r="F45" s="45">
        <v>80</v>
      </c>
      <c r="G45" s="45">
        <v>165</v>
      </c>
      <c r="H45" s="42">
        <f>SUM(E45:G45)</f>
        <v>542</v>
      </c>
      <c r="I45" s="98">
        <f t="shared" si="1"/>
        <v>35.1216</v>
      </c>
      <c r="J45" s="42">
        <f t="shared" si="2"/>
        <v>35</v>
      </c>
    </row>
    <row r="46" spans="2:10" s="41" customFormat="1" ht="21.75" customHeight="1">
      <c r="B46" s="267"/>
      <c r="C46" s="269"/>
      <c r="D46" s="74" t="s">
        <v>943</v>
      </c>
      <c r="E46" s="45">
        <v>202</v>
      </c>
      <c r="F46" s="45">
        <v>78</v>
      </c>
      <c r="G46" s="45">
        <v>149</v>
      </c>
      <c r="H46" s="42">
        <f>SUM(E46:G46)</f>
        <v>429</v>
      </c>
      <c r="I46" s="98">
        <f t="shared" si="1"/>
        <v>27.799200000000003</v>
      </c>
      <c r="J46" s="42">
        <f t="shared" si="2"/>
        <v>28</v>
      </c>
    </row>
    <row r="47" spans="2:10" s="41" customFormat="1" ht="21.75" customHeight="1" thickBot="1">
      <c r="B47" s="272" t="s">
        <v>8</v>
      </c>
      <c r="C47" s="273"/>
      <c r="D47" s="274"/>
      <c r="E47" s="46">
        <f>SUM(E43:E46)</f>
        <v>1154</v>
      </c>
      <c r="F47" s="46">
        <f>SUM(F43:F46)</f>
        <v>353</v>
      </c>
      <c r="G47" s="46">
        <f>SUM(G43:G46)</f>
        <v>636</v>
      </c>
      <c r="H47" s="44">
        <f aca="true" t="shared" si="3" ref="H47:H68">SUM(E47:G47)</f>
        <v>2143</v>
      </c>
      <c r="I47" s="99">
        <f t="shared" si="1"/>
        <v>138.8664</v>
      </c>
      <c r="J47" s="46">
        <f>SUM(J43:J46)</f>
        <v>139</v>
      </c>
    </row>
    <row r="48" spans="2:10" s="41" customFormat="1" ht="21.75" customHeight="1" thickTop="1">
      <c r="B48" s="266">
        <v>13</v>
      </c>
      <c r="C48" s="268" t="s">
        <v>944</v>
      </c>
      <c r="D48" s="75" t="s">
        <v>945</v>
      </c>
      <c r="E48" s="45">
        <v>400</v>
      </c>
      <c r="F48" s="45">
        <v>70</v>
      </c>
      <c r="G48" s="45">
        <v>109</v>
      </c>
      <c r="H48" s="43">
        <f t="shared" si="3"/>
        <v>579</v>
      </c>
      <c r="I48" s="100">
        <f t="shared" si="1"/>
        <v>37.519200000000005</v>
      </c>
      <c r="J48" s="43">
        <f t="shared" si="2"/>
        <v>38</v>
      </c>
    </row>
    <row r="49" spans="2:10" s="41" customFormat="1" ht="21.75" customHeight="1">
      <c r="B49" s="266"/>
      <c r="C49" s="268"/>
      <c r="D49" s="74" t="s">
        <v>946</v>
      </c>
      <c r="E49" s="45">
        <v>161</v>
      </c>
      <c r="F49" s="45">
        <v>83</v>
      </c>
      <c r="G49" s="45">
        <v>163</v>
      </c>
      <c r="H49" s="42">
        <f t="shared" si="3"/>
        <v>407</v>
      </c>
      <c r="I49" s="98">
        <f t="shared" si="1"/>
        <v>26.373600000000003</v>
      </c>
      <c r="J49" s="42">
        <f t="shared" si="2"/>
        <v>26</v>
      </c>
    </row>
    <row r="50" spans="2:10" s="41" customFormat="1" ht="21.75" customHeight="1">
      <c r="B50" s="266"/>
      <c r="C50" s="268"/>
      <c r="D50" s="74" t="s">
        <v>947</v>
      </c>
      <c r="E50" s="45">
        <v>417</v>
      </c>
      <c r="F50" s="45">
        <v>118</v>
      </c>
      <c r="G50" s="45">
        <v>177</v>
      </c>
      <c r="H50" s="42">
        <f t="shared" si="3"/>
        <v>712</v>
      </c>
      <c r="I50" s="98">
        <f t="shared" si="1"/>
        <v>46.137600000000006</v>
      </c>
      <c r="J50" s="42">
        <f t="shared" si="2"/>
        <v>46</v>
      </c>
    </row>
    <row r="51" spans="2:10" s="41" customFormat="1" ht="21.75" customHeight="1">
      <c r="B51" s="267"/>
      <c r="C51" s="269"/>
      <c r="D51" s="74" t="s">
        <v>948</v>
      </c>
      <c r="E51" s="45">
        <v>351</v>
      </c>
      <c r="F51" s="45">
        <v>90</v>
      </c>
      <c r="G51" s="45">
        <v>140</v>
      </c>
      <c r="H51" s="42">
        <f t="shared" si="3"/>
        <v>581</v>
      </c>
      <c r="I51" s="98">
        <f t="shared" si="1"/>
        <v>37.6488</v>
      </c>
      <c r="J51" s="42">
        <f t="shared" si="2"/>
        <v>38</v>
      </c>
    </row>
    <row r="52" spans="2:10" s="41" customFormat="1" ht="21.75" customHeight="1" thickBot="1">
      <c r="B52" s="272" t="s">
        <v>8</v>
      </c>
      <c r="C52" s="273"/>
      <c r="D52" s="274"/>
      <c r="E52" s="46">
        <f>SUM(E48:E51)</f>
        <v>1329</v>
      </c>
      <c r="F52" s="46">
        <f>SUM(F48:F51)</f>
        <v>361</v>
      </c>
      <c r="G52" s="46">
        <f>SUM(G48:G51)</f>
        <v>589</v>
      </c>
      <c r="H52" s="44">
        <f>SUM(E52:G52)</f>
        <v>2279</v>
      </c>
      <c r="I52" s="99">
        <f t="shared" si="1"/>
        <v>147.6792</v>
      </c>
      <c r="J52" s="46">
        <f>SUM(J48:J51)</f>
        <v>148</v>
      </c>
    </row>
    <row r="53" spans="2:10" s="41" customFormat="1" ht="21.75" customHeight="1" thickTop="1">
      <c r="B53" s="267">
        <v>14</v>
      </c>
      <c r="C53" s="269" t="s">
        <v>949</v>
      </c>
      <c r="D53" s="75" t="s">
        <v>950</v>
      </c>
      <c r="E53" s="45">
        <v>437</v>
      </c>
      <c r="F53" s="45">
        <v>124</v>
      </c>
      <c r="G53" s="45">
        <v>205</v>
      </c>
      <c r="H53" s="43">
        <f t="shared" si="3"/>
        <v>766</v>
      </c>
      <c r="I53" s="100">
        <f t="shared" si="1"/>
        <v>49.6368</v>
      </c>
      <c r="J53" s="43">
        <f t="shared" si="2"/>
        <v>50</v>
      </c>
    </row>
    <row r="54" spans="2:10" s="41" customFormat="1" ht="21.75" customHeight="1">
      <c r="B54" s="275"/>
      <c r="C54" s="276"/>
      <c r="D54" s="74" t="s">
        <v>951</v>
      </c>
      <c r="E54" s="45">
        <v>198</v>
      </c>
      <c r="F54" s="45">
        <v>91</v>
      </c>
      <c r="G54" s="45">
        <v>220</v>
      </c>
      <c r="H54" s="42">
        <f t="shared" si="3"/>
        <v>509</v>
      </c>
      <c r="I54" s="98">
        <f t="shared" si="1"/>
        <v>32.983200000000004</v>
      </c>
      <c r="J54" s="42">
        <f t="shared" si="2"/>
        <v>33</v>
      </c>
    </row>
    <row r="55" spans="2:10" s="41" customFormat="1" ht="21.75" customHeight="1">
      <c r="B55" s="275"/>
      <c r="C55" s="276"/>
      <c r="D55" s="74" t="s">
        <v>952</v>
      </c>
      <c r="E55" s="45">
        <v>352</v>
      </c>
      <c r="F55" s="45">
        <v>117</v>
      </c>
      <c r="G55" s="45">
        <v>169</v>
      </c>
      <c r="H55" s="42">
        <f t="shared" si="3"/>
        <v>638</v>
      </c>
      <c r="I55" s="98">
        <f t="shared" si="1"/>
        <v>41.342400000000005</v>
      </c>
      <c r="J55" s="42">
        <f t="shared" si="2"/>
        <v>41</v>
      </c>
    </row>
    <row r="56" spans="2:10" s="41" customFormat="1" ht="21.75" customHeight="1">
      <c r="B56" s="275"/>
      <c r="C56" s="276"/>
      <c r="D56" s="74" t="s">
        <v>953</v>
      </c>
      <c r="E56" s="45">
        <v>331</v>
      </c>
      <c r="F56" s="45">
        <v>126</v>
      </c>
      <c r="G56" s="45">
        <v>254</v>
      </c>
      <c r="H56" s="42">
        <f t="shared" si="3"/>
        <v>711</v>
      </c>
      <c r="I56" s="98">
        <f t="shared" si="1"/>
        <v>46.07280000000001</v>
      </c>
      <c r="J56" s="42">
        <f t="shared" si="2"/>
        <v>46</v>
      </c>
    </row>
    <row r="57" spans="2:10" s="41" customFormat="1" ht="21.75" customHeight="1" thickBot="1">
      <c r="B57" s="277" t="s">
        <v>8</v>
      </c>
      <c r="C57" s="277"/>
      <c r="D57" s="277"/>
      <c r="E57" s="46">
        <f>SUM(E53:E56)</f>
        <v>1318</v>
      </c>
      <c r="F57" s="46">
        <f>SUM(F53:F56)</f>
        <v>458</v>
      </c>
      <c r="G57" s="46">
        <f>SUM(G53:G56)</f>
        <v>848</v>
      </c>
      <c r="H57" s="44">
        <f t="shared" si="3"/>
        <v>2624</v>
      </c>
      <c r="I57" s="99">
        <f t="shared" si="1"/>
        <v>170.0352</v>
      </c>
      <c r="J57" s="46">
        <f>SUM(J53:J56)</f>
        <v>170</v>
      </c>
    </row>
    <row r="58" spans="2:10" s="41" customFormat="1" ht="21.75" customHeight="1" thickTop="1">
      <c r="B58" s="270">
        <v>15</v>
      </c>
      <c r="C58" s="271" t="s">
        <v>954</v>
      </c>
      <c r="D58" s="74" t="s">
        <v>955</v>
      </c>
      <c r="E58" s="45">
        <v>470</v>
      </c>
      <c r="F58" s="45">
        <v>183</v>
      </c>
      <c r="G58" s="45">
        <v>300</v>
      </c>
      <c r="H58" s="43">
        <f t="shared" si="3"/>
        <v>953</v>
      </c>
      <c r="I58" s="100">
        <f t="shared" si="1"/>
        <v>61.7544</v>
      </c>
      <c r="J58" s="43">
        <f t="shared" si="2"/>
        <v>62</v>
      </c>
    </row>
    <row r="59" spans="2:10" s="41" customFormat="1" ht="21.75" customHeight="1">
      <c r="B59" s="266"/>
      <c r="C59" s="268"/>
      <c r="D59" s="74" t="s">
        <v>956</v>
      </c>
      <c r="E59" s="45">
        <v>480</v>
      </c>
      <c r="F59" s="45">
        <v>181</v>
      </c>
      <c r="G59" s="45">
        <v>428</v>
      </c>
      <c r="H59" s="42">
        <f t="shared" si="3"/>
        <v>1089</v>
      </c>
      <c r="I59" s="98">
        <f t="shared" si="1"/>
        <v>70.56720000000001</v>
      </c>
      <c r="J59" s="42">
        <f t="shared" si="2"/>
        <v>71</v>
      </c>
    </row>
    <row r="60" spans="2:10" s="41" customFormat="1" ht="21.75" customHeight="1">
      <c r="B60" s="266"/>
      <c r="C60" s="268"/>
      <c r="D60" s="74" t="s">
        <v>957</v>
      </c>
      <c r="E60" s="45">
        <v>479</v>
      </c>
      <c r="F60" s="45">
        <v>206</v>
      </c>
      <c r="G60" s="45">
        <v>329</v>
      </c>
      <c r="H60" s="42">
        <f t="shared" si="3"/>
        <v>1014</v>
      </c>
      <c r="I60" s="98">
        <f t="shared" si="1"/>
        <v>65.70720000000001</v>
      </c>
      <c r="J60" s="42">
        <f t="shared" si="2"/>
        <v>66</v>
      </c>
    </row>
    <row r="61" spans="2:10" s="41" customFormat="1" ht="21.75" customHeight="1">
      <c r="B61" s="267"/>
      <c r="C61" s="269"/>
      <c r="D61" s="74" t="s">
        <v>958</v>
      </c>
      <c r="E61" s="45">
        <v>505</v>
      </c>
      <c r="F61" s="45">
        <v>226</v>
      </c>
      <c r="G61" s="45">
        <v>499</v>
      </c>
      <c r="H61" s="42">
        <f t="shared" si="3"/>
        <v>1230</v>
      </c>
      <c r="I61" s="98">
        <f t="shared" si="1"/>
        <v>79.70400000000001</v>
      </c>
      <c r="J61" s="42">
        <f t="shared" si="2"/>
        <v>80</v>
      </c>
    </row>
    <row r="62" spans="2:10" s="41" customFormat="1" ht="21.75" customHeight="1" thickBot="1">
      <c r="B62" s="272" t="s">
        <v>8</v>
      </c>
      <c r="C62" s="273"/>
      <c r="D62" s="274"/>
      <c r="E62" s="46">
        <f>SUM(E58:E61)</f>
        <v>1934</v>
      </c>
      <c r="F62" s="46">
        <f>SUM(F58:F61)</f>
        <v>796</v>
      </c>
      <c r="G62" s="46">
        <f>SUM(G58:G61)</f>
        <v>1556</v>
      </c>
      <c r="H62" s="44">
        <f t="shared" si="3"/>
        <v>4286</v>
      </c>
      <c r="I62" s="99">
        <f t="shared" si="1"/>
        <v>277.7328</v>
      </c>
      <c r="J62" s="46">
        <f>SUM(J58:J61)</f>
        <v>279</v>
      </c>
    </row>
    <row r="63" spans="2:10" s="41" customFormat="1" ht="21.75" customHeight="1" thickTop="1">
      <c r="B63" s="275">
        <v>16</v>
      </c>
      <c r="C63" s="276" t="s">
        <v>959</v>
      </c>
      <c r="D63" s="74" t="s">
        <v>960</v>
      </c>
      <c r="E63" s="45">
        <v>490</v>
      </c>
      <c r="F63" s="45">
        <v>180</v>
      </c>
      <c r="G63" s="45">
        <v>233</v>
      </c>
      <c r="H63" s="43">
        <f t="shared" si="3"/>
        <v>903</v>
      </c>
      <c r="I63" s="100">
        <f t="shared" si="1"/>
        <v>58.5144</v>
      </c>
      <c r="J63" s="43">
        <f t="shared" si="2"/>
        <v>59</v>
      </c>
    </row>
    <row r="64" spans="2:10" s="41" customFormat="1" ht="21.75" customHeight="1">
      <c r="B64" s="275"/>
      <c r="C64" s="276"/>
      <c r="D64" s="74" t="s">
        <v>961</v>
      </c>
      <c r="E64" s="45">
        <v>353</v>
      </c>
      <c r="F64" s="45">
        <v>169</v>
      </c>
      <c r="G64" s="45">
        <v>327</v>
      </c>
      <c r="H64" s="42">
        <f t="shared" si="3"/>
        <v>849</v>
      </c>
      <c r="I64" s="98">
        <f t="shared" si="1"/>
        <v>55.01520000000001</v>
      </c>
      <c r="J64" s="42">
        <f t="shared" si="2"/>
        <v>55</v>
      </c>
    </row>
    <row r="65" spans="2:10" s="41" customFormat="1" ht="21.75" customHeight="1">
      <c r="B65" s="275"/>
      <c r="C65" s="276"/>
      <c r="D65" s="74" t="s">
        <v>962</v>
      </c>
      <c r="E65" s="45">
        <v>445</v>
      </c>
      <c r="F65" s="45">
        <v>116</v>
      </c>
      <c r="G65" s="45">
        <v>279</v>
      </c>
      <c r="H65" s="42">
        <f t="shared" si="3"/>
        <v>840</v>
      </c>
      <c r="I65" s="98">
        <f t="shared" si="1"/>
        <v>54.43200000000001</v>
      </c>
      <c r="J65" s="42">
        <f t="shared" si="2"/>
        <v>54</v>
      </c>
    </row>
    <row r="66" spans="2:10" s="41" customFormat="1" ht="21.75" customHeight="1">
      <c r="B66" s="275"/>
      <c r="C66" s="276"/>
      <c r="D66" s="74" t="s">
        <v>963</v>
      </c>
      <c r="E66" s="45">
        <v>483</v>
      </c>
      <c r="F66" s="45">
        <v>240</v>
      </c>
      <c r="G66" s="45">
        <v>501</v>
      </c>
      <c r="H66" s="42">
        <f t="shared" si="3"/>
        <v>1224</v>
      </c>
      <c r="I66" s="98">
        <f t="shared" si="1"/>
        <v>79.3152</v>
      </c>
      <c r="J66" s="42">
        <f t="shared" si="2"/>
        <v>79</v>
      </c>
    </row>
    <row r="67" spans="2:10" s="41" customFormat="1" ht="21.75" customHeight="1" thickBot="1">
      <c r="B67" s="272" t="s">
        <v>8</v>
      </c>
      <c r="C67" s="273"/>
      <c r="D67" s="274"/>
      <c r="E67" s="46">
        <f>SUM(E63:E66)</f>
        <v>1771</v>
      </c>
      <c r="F67" s="46">
        <f>SUM(F63:F66)</f>
        <v>705</v>
      </c>
      <c r="G67" s="46">
        <f>SUM(G63:G66)</f>
        <v>1340</v>
      </c>
      <c r="H67" s="44">
        <f t="shared" si="3"/>
        <v>3816</v>
      </c>
      <c r="I67" s="99">
        <f t="shared" si="1"/>
        <v>247.27679999999998</v>
      </c>
      <c r="J67" s="184">
        <f>SUM(J63:J66)</f>
        <v>247</v>
      </c>
    </row>
    <row r="68" spans="2:10" s="41" customFormat="1" ht="21.75" customHeight="1" thickBot="1" thickTop="1">
      <c r="B68" s="272" t="s">
        <v>59</v>
      </c>
      <c r="C68" s="273"/>
      <c r="D68" s="274"/>
      <c r="E68" s="48">
        <f>E67+E62+E57+E52+E47+E42+E37+E33+E30+E26+E23+E19+E16+E13+E10+E7</f>
        <v>21534</v>
      </c>
      <c r="F68" s="48">
        <f>F67+F62+F57+F52+F47+F42+F37+F33+F30+F26+F23+F19+F16+F13+F10+F7</f>
        <v>8581</v>
      </c>
      <c r="G68" s="48">
        <f>G67+G62+G57+G52+G47+G42+G37+G33+G30+G26+G23+G19+G16+G13+G10+G7</f>
        <v>18208</v>
      </c>
      <c r="H68" s="50">
        <f t="shared" si="3"/>
        <v>48323</v>
      </c>
      <c r="I68" s="101">
        <f t="shared" si="1"/>
        <v>3131.3304000000003</v>
      </c>
      <c r="J68" s="46">
        <f>J67+J62+J57+J52+J47+J42+J37+J33+J30+J26+J23+J19+J16+J13+J10+J7</f>
        <v>3133</v>
      </c>
    </row>
    <row r="69" spans="2:7" s="41" customFormat="1" ht="24.75" customHeight="1" thickTop="1">
      <c r="B69" s="55"/>
      <c r="C69" s="55"/>
      <c r="D69" s="55"/>
      <c r="E69" s="78"/>
      <c r="F69" s="78"/>
      <c r="G69" s="78"/>
    </row>
    <row r="70" spans="2:7" ht="24.75" customHeight="1">
      <c r="B70" s="2"/>
      <c r="C70" s="4"/>
      <c r="D70" s="4"/>
      <c r="E70" s="2"/>
      <c r="F70" s="2"/>
      <c r="G70" s="2"/>
    </row>
    <row r="71" spans="2:7" ht="24.75" customHeight="1">
      <c r="B71" s="5"/>
      <c r="C71" s="6"/>
      <c r="D71" s="7"/>
      <c r="E71" s="8"/>
      <c r="F71" s="5"/>
      <c r="G71" s="5"/>
    </row>
    <row r="72" spans="2:7" ht="24.75" customHeight="1">
      <c r="B72" s="5"/>
      <c r="C72" s="6"/>
      <c r="D72" s="7"/>
      <c r="E72" s="8"/>
      <c r="F72" s="5"/>
      <c r="G72" s="5"/>
    </row>
    <row r="73" spans="2:7" ht="24.75" customHeight="1">
      <c r="B73" s="5"/>
      <c r="C73" s="6"/>
      <c r="D73" s="7"/>
      <c r="E73" s="8"/>
      <c r="F73" s="8"/>
      <c r="G73" s="8"/>
    </row>
    <row r="74" spans="2:7" ht="24.75" customHeight="1">
      <c r="B74" s="5"/>
      <c r="C74" s="6"/>
      <c r="D74" s="7"/>
      <c r="E74" s="8"/>
      <c r="F74" s="8"/>
      <c r="G74" s="8"/>
    </row>
    <row r="75" spans="2:7" ht="15">
      <c r="B75" s="5"/>
      <c r="C75" s="6"/>
      <c r="D75" s="7"/>
      <c r="E75" s="8"/>
      <c r="F75" s="8"/>
      <c r="G75" s="8"/>
    </row>
  </sheetData>
  <sheetProtection/>
  <mergeCells count="59">
    <mergeCell ref="J2:J3"/>
    <mergeCell ref="B47:D47"/>
    <mergeCell ref="B48:B51"/>
    <mergeCell ref="C48:C51"/>
    <mergeCell ref="B52:D52"/>
    <mergeCell ref="B37:D37"/>
    <mergeCell ref="B38:B41"/>
    <mergeCell ref="C38:C41"/>
    <mergeCell ref="B42:D42"/>
    <mergeCell ref="B43:B46"/>
    <mergeCell ref="C43:C46"/>
    <mergeCell ref="B30:D30"/>
    <mergeCell ref="B31:B32"/>
    <mergeCell ref="C31:C32"/>
    <mergeCell ref="B33:D33"/>
    <mergeCell ref="B34:B36"/>
    <mergeCell ref="B53:B56"/>
    <mergeCell ref="C53:C56"/>
    <mergeCell ref="B67:D67"/>
    <mergeCell ref="B68:D68"/>
    <mergeCell ref="B57:D57"/>
    <mergeCell ref="B58:B61"/>
    <mergeCell ref="C58:C61"/>
    <mergeCell ref="B62:D62"/>
    <mergeCell ref="B63:B66"/>
    <mergeCell ref="C63:C66"/>
    <mergeCell ref="C34:C36"/>
    <mergeCell ref="B23:D23"/>
    <mergeCell ref="B24:B25"/>
    <mergeCell ref="C24:C25"/>
    <mergeCell ref="B26:D26"/>
    <mergeCell ref="B27:B29"/>
    <mergeCell ref="C27:C29"/>
    <mergeCell ref="B16:D16"/>
    <mergeCell ref="B17:B18"/>
    <mergeCell ref="C17:C18"/>
    <mergeCell ref="B19:D19"/>
    <mergeCell ref="B20:B22"/>
    <mergeCell ref="C20:C22"/>
    <mergeCell ref="B10:D10"/>
    <mergeCell ref="B11:B12"/>
    <mergeCell ref="C11:C12"/>
    <mergeCell ref="B13:D13"/>
    <mergeCell ref="B14:B15"/>
    <mergeCell ref="C14:C15"/>
    <mergeCell ref="B8:B9"/>
    <mergeCell ref="C8:C9"/>
    <mergeCell ref="G2:G3"/>
    <mergeCell ref="B4:B6"/>
    <mergeCell ref="C4:C6"/>
    <mergeCell ref="B7:D7"/>
    <mergeCell ref="E2:E3"/>
    <mergeCell ref="I2:I3"/>
    <mergeCell ref="B1:G1"/>
    <mergeCell ref="B2:B3"/>
    <mergeCell ref="C2:C3"/>
    <mergeCell ref="D2:D3"/>
    <mergeCell ref="F2:F3"/>
    <mergeCell ref="H2:H3"/>
  </mergeCells>
  <printOptions/>
  <pageMargins left="0.45" right="0.2" top="0.25" bottom="0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71"/>
  <sheetViews>
    <sheetView zoomScalePageLayoutView="0" workbookViewId="0" topLeftCell="A49">
      <selection activeCell="J64" sqref="J64"/>
    </sheetView>
  </sheetViews>
  <sheetFormatPr defaultColWidth="9.140625" defaultRowHeight="15"/>
  <cols>
    <col min="1" max="1" width="0.9921875" style="0" customWidth="1"/>
    <col min="2" max="2" width="4.7109375" style="0" customWidth="1"/>
    <col min="3" max="3" width="18.57421875" style="0" customWidth="1"/>
    <col min="4" max="4" width="20.28125" style="0" customWidth="1"/>
    <col min="9" max="9" width="0" style="0" hidden="1" customWidth="1"/>
    <col min="10" max="10" width="9.140625" style="0" customWidth="1"/>
  </cols>
  <sheetData>
    <row r="2" spans="2:7" ht="18.75">
      <c r="B2" s="214" t="s">
        <v>964</v>
      </c>
      <c r="C2" s="214"/>
      <c r="D2" s="214"/>
      <c r="E2" s="214"/>
      <c r="F2" s="214"/>
      <c r="G2" s="214"/>
    </row>
    <row r="3" spans="2:10" s="41" customFormat="1" ht="15" customHeight="1">
      <c r="B3" s="260" t="s">
        <v>1</v>
      </c>
      <c r="C3" s="260" t="s">
        <v>2</v>
      </c>
      <c r="D3" s="262" t="s">
        <v>3</v>
      </c>
      <c r="E3" s="283" t="s">
        <v>1409</v>
      </c>
      <c r="F3" s="283" t="s">
        <v>1407</v>
      </c>
      <c r="G3" s="283" t="s">
        <v>1408</v>
      </c>
      <c r="H3" s="322" t="s">
        <v>8</v>
      </c>
      <c r="I3" s="350"/>
      <c r="J3" s="281"/>
    </row>
    <row r="4" spans="2:10" s="41" customFormat="1" ht="18.75">
      <c r="B4" s="261"/>
      <c r="C4" s="261"/>
      <c r="D4" s="263"/>
      <c r="E4" s="284"/>
      <c r="F4" s="284"/>
      <c r="G4" s="284"/>
      <c r="H4" s="323"/>
      <c r="I4" s="351"/>
      <c r="J4" s="282"/>
    </row>
    <row r="5" spans="2:10" s="41" customFormat="1" ht="27" customHeight="1">
      <c r="B5" s="270">
        <v>1</v>
      </c>
      <c r="C5" s="271" t="s">
        <v>965</v>
      </c>
      <c r="D5" s="18" t="s">
        <v>965</v>
      </c>
      <c r="E5" s="45">
        <v>547</v>
      </c>
      <c r="F5" s="45">
        <v>466</v>
      </c>
      <c r="G5" s="45">
        <v>950</v>
      </c>
      <c r="H5" s="98">
        <f>SUM(E5:G5)</f>
        <v>1963</v>
      </c>
      <c r="I5" s="150">
        <f>SUM(H5/100)*6.47</f>
        <v>127.00609999999999</v>
      </c>
      <c r="J5" s="43">
        <f>ROUND(I5,0)</f>
        <v>127</v>
      </c>
    </row>
    <row r="6" spans="2:10" s="41" customFormat="1" ht="27" customHeight="1">
      <c r="B6" s="266"/>
      <c r="C6" s="268"/>
      <c r="D6" s="16" t="s">
        <v>966</v>
      </c>
      <c r="E6" s="45">
        <v>305</v>
      </c>
      <c r="F6" s="45">
        <v>407</v>
      </c>
      <c r="G6" s="45">
        <v>1056</v>
      </c>
      <c r="H6" s="98">
        <f aca="true" t="shared" si="0" ref="H6:H56">SUM(E6:G6)</f>
        <v>1768</v>
      </c>
      <c r="I6" s="150">
        <f aca="true" t="shared" si="1" ref="I6:I64">SUM(H6/100)*6.47</f>
        <v>114.38959999999999</v>
      </c>
      <c r="J6" s="42">
        <f aca="true" t="shared" si="2" ref="J6:J62">ROUND(I6,0)</f>
        <v>114</v>
      </c>
    </row>
    <row r="7" spans="2:11" s="41" customFormat="1" ht="27" customHeight="1">
      <c r="B7" s="267"/>
      <c r="C7" s="269"/>
      <c r="D7" s="16" t="s">
        <v>967</v>
      </c>
      <c r="E7" s="45">
        <v>133</v>
      </c>
      <c r="F7" s="45">
        <v>213</v>
      </c>
      <c r="G7" s="45">
        <v>730</v>
      </c>
      <c r="H7" s="98">
        <f t="shared" si="0"/>
        <v>1076</v>
      </c>
      <c r="I7" s="150">
        <f t="shared" si="1"/>
        <v>69.6172</v>
      </c>
      <c r="J7" s="42">
        <f t="shared" si="2"/>
        <v>70</v>
      </c>
      <c r="K7" s="79"/>
    </row>
    <row r="8" spans="2:10" s="41" customFormat="1" ht="27" customHeight="1" thickBot="1">
      <c r="B8" s="272" t="s">
        <v>8</v>
      </c>
      <c r="C8" s="273"/>
      <c r="D8" s="274"/>
      <c r="E8" s="46">
        <f>SUM(E5:E7)</f>
        <v>985</v>
      </c>
      <c r="F8" s="46">
        <f>SUM(F5:F7)</f>
        <v>1086</v>
      </c>
      <c r="G8" s="46">
        <f>SUM(G5:G7)</f>
        <v>2736</v>
      </c>
      <c r="H8" s="123">
        <f t="shared" si="0"/>
        <v>4807</v>
      </c>
      <c r="I8" s="152">
        <f t="shared" si="1"/>
        <v>311.0129</v>
      </c>
      <c r="J8" s="46">
        <f>SUM(J5:J7)</f>
        <v>311</v>
      </c>
    </row>
    <row r="9" spans="2:10" s="41" customFormat="1" ht="27" customHeight="1" thickTop="1">
      <c r="B9" s="266">
        <v>2</v>
      </c>
      <c r="C9" s="268" t="s">
        <v>968</v>
      </c>
      <c r="D9" s="17" t="s">
        <v>969</v>
      </c>
      <c r="E9" s="45">
        <v>535</v>
      </c>
      <c r="F9" s="45">
        <v>295</v>
      </c>
      <c r="G9" s="45">
        <v>626</v>
      </c>
      <c r="H9" s="100">
        <f t="shared" si="0"/>
        <v>1456</v>
      </c>
      <c r="I9" s="151">
        <f t="shared" si="1"/>
        <v>94.2032</v>
      </c>
      <c r="J9" s="43">
        <f t="shared" si="2"/>
        <v>94</v>
      </c>
    </row>
    <row r="10" spans="2:10" s="41" customFormat="1" ht="27" customHeight="1">
      <c r="B10" s="266"/>
      <c r="C10" s="268"/>
      <c r="D10" s="16" t="s">
        <v>970</v>
      </c>
      <c r="E10" s="45">
        <v>536</v>
      </c>
      <c r="F10" s="45">
        <v>273</v>
      </c>
      <c r="G10" s="45">
        <v>624</v>
      </c>
      <c r="H10" s="98">
        <f t="shared" si="0"/>
        <v>1433</v>
      </c>
      <c r="I10" s="150">
        <f t="shared" si="1"/>
        <v>92.71509999999999</v>
      </c>
      <c r="J10" s="42">
        <f t="shared" si="2"/>
        <v>93</v>
      </c>
    </row>
    <row r="11" spans="2:10" s="41" customFormat="1" ht="27" customHeight="1">
      <c r="B11" s="267"/>
      <c r="C11" s="269"/>
      <c r="D11" s="18" t="s">
        <v>971</v>
      </c>
      <c r="E11" s="45">
        <v>530</v>
      </c>
      <c r="F11" s="45">
        <v>288</v>
      </c>
      <c r="G11" s="45">
        <v>691</v>
      </c>
      <c r="H11" s="98">
        <f t="shared" si="0"/>
        <v>1509</v>
      </c>
      <c r="I11" s="150">
        <f t="shared" si="1"/>
        <v>97.6323</v>
      </c>
      <c r="J11" s="42">
        <f t="shared" si="2"/>
        <v>98</v>
      </c>
    </row>
    <row r="12" spans="2:10" s="41" customFormat="1" ht="27" customHeight="1" thickBot="1">
      <c r="B12" s="272" t="s">
        <v>8</v>
      </c>
      <c r="C12" s="273"/>
      <c r="D12" s="274"/>
      <c r="E12" s="46">
        <f>SUM(E9:E11)</f>
        <v>1601</v>
      </c>
      <c r="F12" s="46">
        <f>SUM(F9:F11)</f>
        <v>856</v>
      </c>
      <c r="G12" s="46">
        <f>SUM(G9:G11)</f>
        <v>1941</v>
      </c>
      <c r="H12" s="99">
        <f t="shared" si="0"/>
        <v>4398</v>
      </c>
      <c r="I12" s="152">
        <f t="shared" si="1"/>
        <v>284.5506</v>
      </c>
      <c r="J12" s="46">
        <f>SUM(J9:J11)</f>
        <v>285</v>
      </c>
    </row>
    <row r="13" spans="2:10" s="41" customFormat="1" ht="27" customHeight="1" thickTop="1">
      <c r="B13" s="266">
        <v>3</v>
      </c>
      <c r="C13" s="268" t="s">
        <v>972</v>
      </c>
      <c r="D13" s="17" t="s">
        <v>972</v>
      </c>
      <c r="E13" s="45">
        <v>380</v>
      </c>
      <c r="F13" s="45">
        <v>147</v>
      </c>
      <c r="G13" s="45">
        <v>400</v>
      </c>
      <c r="H13" s="100">
        <f>SUM(E13:G13)</f>
        <v>927</v>
      </c>
      <c r="I13" s="151">
        <f t="shared" si="1"/>
        <v>59.97689999999999</v>
      </c>
      <c r="J13" s="43">
        <f t="shared" si="2"/>
        <v>60</v>
      </c>
    </row>
    <row r="14" spans="2:10" s="41" customFormat="1" ht="27" customHeight="1">
      <c r="B14" s="267"/>
      <c r="C14" s="269"/>
      <c r="D14" s="16" t="s">
        <v>973</v>
      </c>
      <c r="E14" s="45">
        <v>218</v>
      </c>
      <c r="F14" s="45">
        <v>126</v>
      </c>
      <c r="G14" s="45">
        <v>302</v>
      </c>
      <c r="H14" s="98">
        <f t="shared" si="0"/>
        <v>646</v>
      </c>
      <c r="I14" s="150">
        <f t="shared" si="1"/>
        <v>41.7962</v>
      </c>
      <c r="J14" s="42">
        <f t="shared" si="2"/>
        <v>42</v>
      </c>
    </row>
    <row r="15" spans="2:10" s="41" customFormat="1" ht="27" customHeight="1" thickBot="1">
      <c r="B15" s="272" t="s">
        <v>8</v>
      </c>
      <c r="C15" s="273"/>
      <c r="D15" s="274"/>
      <c r="E15" s="46">
        <f>SUM(E13:E14)</f>
        <v>598</v>
      </c>
      <c r="F15" s="46">
        <f>SUM(F13:F14)</f>
        <v>273</v>
      </c>
      <c r="G15" s="46">
        <f>SUM(G13:G14)</f>
        <v>702</v>
      </c>
      <c r="H15" s="99">
        <f t="shared" si="0"/>
        <v>1573</v>
      </c>
      <c r="I15" s="152">
        <f t="shared" si="1"/>
        <v>101.7731</v>
      </c>
      <c r="J15" s="46">
        <f>SUM(J13:J14)</f>
        <v>102</v>
      </c>
    </row>
    <row r="16" spans="2:10" s="41" customFormat="1" ht="27" customHeight="1" thickTop="1">
      <c r="B16" s="266">
        <v>4</v>
      </c>
      <c r="C16" s="268" t="s">
        <v>974</v>
      </c>
      <c r="D16" s="16" t="s">
        <v>975</v>
      </c>
      <c r="E16" s="45">
        <v>499</v>
      </c>
      <c r="F16" s="45">
        <v>297</v>
      </c>
      <c r="G16" s="45">
        <v>729</v>
      </c>
      <c r="H16" s="100">
        <f t="shared" si="0"/>
        <v>1525</v>
      </c>
      <c r="I16" s="151">
        <f t="shared" si="1"/>
        <v>98.66749999999999</v>
      </c>
      <c r="J16" s="43">
        <f t="shared" si="2"/>
        <v>99</v>
      </c>
    </row>
    <row r="17" spans="2:10" s="41" customFormat="1" ht="27" customHeight="1">
      <c r="B17" s="267"/>
      <c r="C17" s="269"/>
      <c r="D17" s="18" t="s">
        <v>976</v>
      </c>
      <c r="E17" s="45">
        <v>308</v>
      </c>
      <c r="F17" s="45">
        <v>189</v>
      </c>
      <c r="G17" s="45">
        <v>527</v>
      </c>
      <c r="H17" s="98">
        <f t="shared" si="0"/>
        <v>1024</v>
      </c>
      <c r="I17" s="150">
        <f t="shared" si="1"/>
        <v>66.2528</v>
      </c>
      <c r="J17" s="42">
        <f t="shared" si="2"/>
        <v>66</v>
      </c>
    </row>
    <row r="18" spans="2:10" s="41" customFormat="1" ht="27" customHeight="1" thickBot="1">
      <c r="B18" s="272" t="s">
        <v>8</v>
      </c>
      <c r="C18" s="273"/>
      <c r="D18" s="274"/>
      <c r="E18" s="46">
        <f>SUM(E16:E17)</f>
        <v>807</v>
      </c>
      <c r="F18" s="46">
        <f>SUM(F16:F17)</f>
        <v>486</v>
      </c>
      <c r="G18" s="46">
        <f>SUM(G16:G17)</f>
        <v>1256</v>
      </c>
      <c r="H18" s="99">
        <f t="shared" si="0"/>
        <v>2549</v>
      </c>
      <c r="I18" s="152">
        <f t="shared" si="1"/>
        <v>164.9203</v>
      </c>
      <c r="J18" s="46">
        <f>SUM(J16:J17)</f>
        <v>165</v>
      </c>
    </row>
    <row r="19" spans="2:10" s="41" customFormat="1" ht="27" customHeight="1" thickTop="1">
      <c r="B19" s="267">
        <v>5</v>
      </c>
      <c r="C19" s="269" t="s">
        <v>977</v>
      </c>
      <c r="D19" s="17" t="s">
        <v>978</v>
      </c>
      <c r="E19" s="45">
        <v>589</v>
      </c>
      <c r="F19" s="45">
        <v>191</v>
      </c>
      <c r="G19" s="45">
        <v>400</v>
      </c>
      <c r="H19" s="100">
        <f t="shared" si="0"/>
        <v>1180</v>
      </c>
      <c r="I19" s="151">
        <f t="shared" si="1"/>
        <v>76.346</v>
      </c>
      <c r="J19" s="43">
        <f t="shared" si="2"/>
        <v>76</v>
      </c>
    </row>
    <row r="20" spans="2:10" s="41" customFormat="1" ht="27" customHeight="1">
      <c r="B20" s="275"/>
      <c r="C20" s="276"/>
      <c r="D20" s="16" t="s">
        <v>979</v>
      </c>
      <c r="E20" s="45">
        <v>454</v>
      </c>
      <c r="F20" s="45">
        <v>232</v>
      </c>
      <c r="G20" s="45">
        <v>492</v>
      </c>
      <c r="H20" s="98">
        <f>SUM(E20:G20)</f>
        <v>1178</v>
      </c>
      <c r="I20" s="150">
        <f t="shared" si="1"/>
        <v>76.2166</v>
      </c>
      <c r="J20" s="42">
        <f t="shared" si="2"/>
        <v>76</v>
      </c>
    </row>
    <row r="21" spans="2:10" s="41" customFormat="1" ht="27" customHeight="1" thickBot="1">
      <c r="B21" s="272" t="s">
        <v>8</v>
      </c>
      <c r="C21" s="273"/>
      <c r="D21" s="274"/>
      <c r="E21" s="46">
        <f>SUM(E19:E20)</f>
        <v>1043</v>
      </c>
      <c r="F21" s="46">
        <f>SUM(F19:F20)</f>
        <v>423</v>
      </c>
      <c r="G21" s="46">
        <f>SUM(G19:G20)</f>
        <v>892</v>
      </c>
      <c r="H21" s="99">
        <f t="shared" si="0"/>
        <v>2358</v>
      </c>
      <c r="I21" s="152">
        <f t="shared" si="1"/>
        <v>152.56259999999997</v>
      </c>
      <c r="J21" s="46">
        <f>SUM(J19:J20)</f>
        <v>152</v>
      </c>
    </row>
    <row r="22" spans="2:10" s="41" customFormat="1" ht="27" customHeight="1" thickTop="1">
      <c r="B22" s="267">
        <v>6</v>
      </c>
      <c r="C22" s="268" t="s">
        <v>980</v>
      </c>
      <c r="D22" s="16" t="s">
        <v>981</v>
      </c>
      <c r="E22" s="45">
        <v>482</v>
      </c>
      <c r="F22" s="45">
        <v>178</v>
      </c>
      <c r="G22" s="45">
        <v>318</v>
      </c>
      <c r="H22" s="100">
        <f t="shared" si="0"/>
        <v>978</v>
      </c>
      <c r="I22" s="151">
        <f t="shared" si="1"/>
        <v>63.276599999999995</v>
      </c>
      <c r="J22" s="43">
        <f t="shared" si="2"/>
        <v>63</v>
      </c>
    </row>
    <row r="23" spans="2:10" s="41" customFormat="1" ht="27" customHeight="1">
      <c r="B23" s="275"/>
      <c r="C23" s="268"/>
      <c r="D23" s="18" t="s">
        <v>982</v>
      </c>
      <c r="E23" s="45">
        <v>408</v>
      </c>
      <c r="F23" s="45">
        <v>120</v>
      </c>
      <c r="G23" s="45">
        <v>240</v>
      </c>
      <c r="H23" s="98">
        <f t="shared" si="0"/>
        <v>768</v>
      </c>
      <c r="I23" s="150">
        <f t="shared" si="1"/>
        <v>49.6896</v>
      </c>
      <c r="J23" s="42">
        <f t="shared" si="2"/>
        <v>50</v>
      </c>
    </row>
    <row r="24" spans="2:10" s="41" customFormat="1" ht="27" customHeight="1">
      <c r="B24" s="275"/>
      <c r="C24" s="269"/>
      <c r="D24" s="16" t="s">
        <v>983</v>
      </c>
      <c r="E24" s="45">
        <v>435</v>
      </c>
      <c r="F24" s="45">
        <v>214</v>
      </c>
      <c r="G24" s="45">
        <v>452</v>
      </c>
      <c r="H24" s="98">
        <f t="shared" si="0"/>
        <v>1101</v>
      </c>
      <c r="I24" s="150">
        <f t="shared" si="1"/>
        <v>71.23469999999999</v>
      </c>
      <c r="J24" s="42">
        <f t="shared" si="2"/>
        <v>71</v>
      </c>
    </row>
    <row r="25" spans="2:10" s="41" customFormat="1" ht="27" customHeight="1" thickBot="1">
      <c r="B25" s="272" t="s">
        <v>8</v>
      </c>
      <c r="C25" s="273"/>
      <c r="D25" s="274"/>
      <c r="E25" s="46">
        <f>SUM(E22:E24)</f>
        <v>1325</v>
      </c>
      <c r="F25" s="46">
        <f>SUM(F22:F24)</f>
        <v>512</v>
      </c>
      <c r="G25" s="46">
        <f>SUM(G22:G24)</f>
        <v>1010</v>
      </c>
      <c r="H25" s="99">
        <f t="shared" si="0"/>
        <v>2847</v>
      </c>
      <c r="I25" s="152">
        <f t="shared" si="1"/>
        <v>184.2009</v>
      </c>
      <c r="J25" s="46">
        <f>SUM(J22:J24)</f>
        <v>184</v>
      </c>
    </row>
    <row r="26" spans="2:10" s="41" customFormat="1" ht="27" customHeight="1" thickTop="1">
      <c r="B26" s="266">
        <v>7</v>
      </c>
      <c r="C26" s="268" t="s">
        <v>984</v>
      </c>
      <c r="D26" s="17" t="s">
        <v>984</v>
      </c>
      <c r="E26" s="45">
        <v>609</v>
      </c>
      <c r="F26" s="45">
        <v>280</v>
      </c>
      <c r="G26" s="45">
        <v>427</v>
      </c>
      <c r="H26" s="100">
        <f t="shared" si="0"/>
        <v>1316</v>
      </c>
      <c r="I26" s="151">
        <f t="shared" si="1"/>
        <v>85.1452</v>
      </c>
      <c r="J26" s="43">
        <f t="shared" si="2"/>
        <v>85</v>
      </c>
    </row>
    <row r="27" spans="2:10" s="41" customFormat="1" ht="24.75" customHeight="1">
      <c r="B27" s="267"/>
      <c r="C27" s="269"/>
      <c r="D27" s="16" t="s">
        <v>985</v>
      </c>
      <c r="E27" s="45">
        <v>414</v>
      </c>
      <c r="F27" s="45">
        <v>162</v>
      </c>
      <c r="G27" s="45">
        <v>277</v>
      </c>
      <c r="H27" s="98">
        <f t="shared" si="0"/>
        <v>853</v>
      </c>
      <c r="I27" s="150">
        <f t="shared" si="1"/>
        <v>55.189099999999996</v>
      </c>
      <c r="J27" s="42">
        <f t="shared" si="2"/>
        <v>55</v>
      </c>
    </row>
    <row r="28" spans="2:10" s="41" customFormat="1" ht="24.75" customHeight="1" thickBot="1">
      <c r="B28" s="272" t="s">
        <v>8</v>
      </c>
      <c r="C28" s="273"/>
      <c r="D28" s="274"/>
      <c r="E28" s="46">
        <f>SUM(E26:E27)</f>
        <v>1023</v>
      </c>
      <c r="F28" s="46">
        <f>SUM(F26:F27)</f>
        <v>442</v>
      </c>
      <c r="G28" s="46">
        <f>SUM(G26:G27)</f>
        <v>704</v>
      </c>
      <c r="H28" s="99">
        <f>SUM(E28:G28)</f>
        <v>2169</v>
      </c>
      <c r="I28" s="152">
        <f t="shared" si="1"/>
        <v>140.3343</v>
      </c>
      <c r="J28" s="46">
        <f>SUM(J26:J27)</f>
        <v>140</v>
      </c>
    </row>
    <row r="29" spans="2:10" s="41" customFormat="1" ht="24.75" customHeight="1" thickTop="1">
      <c r="B29" s="275">
        <v>8</v>
      </c>
      <c r="C29" s="276" t="s">
        <v>986</v>
      </c>
      <c r="D29" s="16" t="s">
        <v>987</v>
      </c>
      <c r="E29" s="45">
        <v>650</v>
      </c>
      <c r="F29" s="45">
        <v>201</v>
      </c>
      <c r="G29" s="45">
        <v>398</v>
      </c>
      <c r="H29" s="100">
        <f t="shared" si="0"/>
        <v>1249</v>
      </c>
      <c r="I29" s="151">
        <f t="shared" si="1"/>
        <v>80.8103</v>
      </c>
      <c r="J29" s="43">
        <f t="shared" si="2"/>
        <v>81</v>
      </c>
    </row>
    <row r="30" spans="2:10" s="41" customFormat="1" ht="24.75" customHeight="1">
      <c r="B30" s="275"/>
      <c r="C30" s="276"/>
      <c r="D30" s="16" t="s">
        <v>988</v>
      </c>
      <c r="E30" s="45">
        <v>460</v>
      </c>
      <c r="F30" s="45">
        <v>181</v>
      </c>
      <c r="G30" s="45">
        <v>278</v>
      </c>
      <c r="H30" s="98">
        <f t="shared" si="0"/>
        <v>919</v>
      </c>
      <c r="I30" s="150">
        <f t="shared" si="1"/>
        <v>59.45929999999999</v>
      </c>
      <c r="J30" s="42">
        <f t="shared" si="2"/>
        <v>59</v>
      </c>
    </row>
    <row r="31" spans="2:10" s="41" customFormat="1" ht="24.75" customHeight="1" thickBot="1">
      <c r="B31" s="272" t="s">
        <v>8</v>
      </c>
      <c r="C31" s="273"/>
      <c r="D31" s="274"/>
      <c r="E31" s="46">
        <f>SUM(E29:E30)</f>
        <v>1110</v>
      </c>
      <c r="F31" s="46">
        <f>SUM(F29:F30)</f>
        <v>382</v>
      </c>
      <c r="G31" s="46">
        <f>SUM(G29:G30)</f>
        <v>676</v>
      </c>
      <c r="H31" s="99">
        <f t="shared" si="0"/>
        <v>2168</v>
      </c>
      <c r="I31" s="152">
        <f t="shared" si="1"/>
        <v>140.2696</v>
      </c>
      <c r="J31" s="46">
        <f>SUM(J29:J30)</f>
        <v>140</v>
      </c>
    </row>
    <row r="32" spans="2:10" s="41" customFormat="1" ht="24.75" customHeight="1" thickTop="1">
      <c r="B32" s="266">
        <v>9</v>
      </c>
      <c r="C32" s="268" t="s">
        <v>989</v>
      </c>
      <c r="D32" s="18" t="s">
        <v>990</v>
      </c>
      <c r="E32" s="45">
        <v>457</v>
      </c>
      <c r="F32" s="45">
        <v>225</v>
      </c>
      <c r="G32" s="45">
        <v>501</v>
      </c>
      <c r="H32" s="100">
        <f t="shared" si="0"/>
        <v>1183</v>
      </c>
      <c r="I32" s="151">
        <f t="shared" si="1"/>
        <v>76.5401</v>
      </c>
      <c r="J32" s="43">
        <f t="shared" si="2"/>
        <v>77</v>
      </c>
    </row>
    <row r="33" spans="2:10" s="41" customFormat="1" ht="24.75" customHeight="1">
      <c r="B33" s="266"/>
      <c r="C33" s="268"/>
      <c r="D33" s="16" t="s">
        <v>989</v>
      </c>
      <c r="E33" s="45">
        <v>816</v>
      </c>
      <c r="F33" s="45">
        <v>242</v>
      </c>
      <c r="G33" s="45">
        <v>534</v>
      </c>
      <c r="H33" s="98">
        <f t="shared" si="0"/>
        <v>1592</v>
      </c>
      <c r="I33" s="150">
        <f t="shared" si="1"/>
        <v>103.0024</v>
      </c>
      <c r="J33" s="42">
        <f t="shared" si="2"/>
        <v>103</v>
      </c>
    </row>
    <row r="34" spans="2:10" s="41" customFormat="1" ht="24.75" customHeight="1">
      <c r="B34" s="266"/>
      <c r="C34" s="268"/>
      <c r="D34" s="18" t="s">
        <v>991</v>
      </c>
      <c r="E34" s="45">
        <v>555</v>
      </c>
      <c r="F34" s="45">
        <v>183</v>
      </c>
      <c r="G34" s="45">
        <v>269</v>
      </c>
      <c r="H34" s="98">
        <f t="shared" si="0"/>
        <v>1007</v>
      </c>
      <c r="I34" s="150">
        <f t="shared" si="1"/>
        <v>65.1529</v>
      </c>
      <c r="J34" s="42">
        <f t="shared" si="2"/>
        <v>65</v>
      </c>
    </row>
    <row r="35" spans="2:10" s="41" customFormat="1" ht="24.75" customHeight="1">
      <c r="B35" s="267"/>
      <c r="C35" s="269"/>
      <c r="D35" s="17" t="s">
        <v>992</v>
      </c>
      <c r="E35" s="45">
        <v>426</v>
      </c>
      <c r="F35" s="45">
        <v>287</v>
      </c>
      <c r="G35" s="45">
        <v>636</v>
      </c>
      <c r="H35" s="98">
        <f t="shared" si="0"/>
        <v>1349</v>
      </c>
      <c r="I35" s="150">
        <f t="shared" si="1"/>
        <v>87.2803</v>
      </c>
      <c r="J35" s="42">
        <f t="shared" si="2"/>
        <v>87</v>
      </c>
    </row>
    <row r="36" spans="2:10" s="41" customFormat="1" ht="24.75" customHeight="1" thickBot="1">
      <c r="B36" s="272" t="s">
        <v>8</v>
      </c>
      <c r="C36" s="273"/>
      <c r="D36" s="274"/>
      <c r="E36" s="46">
        <f>SUM(E32:E35)</f>
        <v>2254</v>
      </c>
      <c r="F36" s="46">
        <f>SUM(F32:F35)</f>
        <v>937</v>
      </c>
      <c r="G36" s="46">
        <f>SUM(G32:G35)</f>
        <v>1940</v>
      </c>
      <c r="H36" s="99">
        <f>SUM(E36:G36)</f>
        <v>5131</v>
      </c>
      <c r="I36" s="152">
        <f t="shared" si="1"/>
        <v>331.9757</v>
      </c>
      <c r="J36" s="184">
        <f>SUM(J32:J35)</f>
        <v>332</v>
      </c>
    </row>
    <row r="37" spans="2:10" s="41" customFormat="1" ht="22.5" customHeight="1" thickTop="1">
      <c r="B37" s="266">
        <v>10</v>
      </c>
      <c r="C37" s="268" t="s">
        <v>993</v>
      </c>
      <c r="D37" s="16" t="s">
        <v>994</v>
      </c>
      <c r="E37" s="45">
        <v>382</v>
      </c>
      <c r="F37" s="45">
        <v>188</v>
      </c>
      <c r="G37" s="45">
        <v>487</v>
      </c>
      <c r="H37" s="100">
        <f t="shared" si="0"/>
        <v>1057</v>
      </c>
      <c r="I37" s="151">
        <f t="shared" si="1"/>
        <v>68.3879</v>
      </c>
      <c r="J37" s="42">
        <f t="shared" si="2"/>
        <v>68</v>
      </c>
    </row>
    <row r="38" spans="2:10" s="41" customFormat="1" ht="22.5" customHeight="1">
      <c r="B38" s="266"/>
      <c r="C38" s="268"/>
      <c r="D38" s="16" t="s">
        <v>995</v>
      </c>
      <c r="E38" s="45">
        <v>458</v>
      </c>
      <c r="F38" s="45">
        <v>259</v>
      </c>
      <c r="G38" s="45">
        <v>646</v>
      </c>
      <c r="H38" s="98">
        <f t="shared" si="0"/>
        <v>1363</v>
      </c>
      <c r="I38" s="150">
        <f t="shared" si="1"/>
        <v>88.1861</v>
      </c>
      <c r="J38" s="42">
        <f t="shared" si="2"/>
        <v>88</v>
      </c>
    </row>
    <row r="39" spans="2:10" s="41" customFormat="1" ht="22.5" customHeight="1">
      <c r="B39" s="266"/>
      <c r="C39" s="268"/>
      <c r="D39" s="17" t="s">
        <v>996</v>
      </c>
      <c r="E39" s="45">
        <v>447</v>
      </c>
      <c r="F39" s="45">
        <v>277</v>
      </c>
      <c r="G39" s="45">
        <v>472</v>
      </c>
      <c r="H39" s="98">
        <f t="shared" si="0"/>
        <v>1196</v>
      </c>
      <c r="I39" s="150">
        <f t="shared" si="1"/>
        <v>77.3812</v>
      </c>
      <c r="J39" s="42">
        <f t="shared" si="2"/>
        <v>77</v>
      </c>
    </row>
    <row r="40" spans="2:10" s="41" customFormat="1" ht="22.5" customHeight="1">
      <c r="B40" s="266"/>
      <c r="C40" s="268"/>
      <c r="D40" s="16" t="s">
        <v>773</v>
      </c>
      <c r="E40" s="45">
        <v>401</v>
      </c>
      <c r="F40" s="45">
        <v>195</v>
      </c>
      <c r="G40" s="45">
        <v>487</v>
      </c>
      <c r="H40" s="98">
        <f t="shared" si="0"/>
        <v>1083</v>
      </c>
      <c r="I40" s="150">
        <f t="shared" si="1"/>
        <v>70.0701</v>
      </c>
      <c r="J40" s="42">
        <f t="shared" si="2"/>
        <v>70</v>
      </c>
    </row>
    <row r="41" spans="2:10" s="41" customFormat="1" ht="22.5" customHeight="1">
      <c r="B41" s="267"/>
      <c r="C41" s="269"/>
      <c r="D41" s="18" t="s">
        <v>997</v>
      </c>
      <c r="E41" s="45">
        <v>316</v>
      </c>
      <c r="F41" s="45">
        <v>189</v>
      </c>
      <c r="G41" s="45">
        <v>515</v>
      </c>
      <c r="H41" s="98">
        <f>SUM(E41:G41)</f>
        <v>1020</v>
      </c>
      <c r="I41" s="150">
        <f t="shared" si="1"/>
        <v>65.994</v>
      </c>
      <c r="J41" s="42">
        <f t="shared" si="2"/>
        <v>66</v>
      </c>
    </row>
    <row r="42" spans="2:10" s="41" customFormat="1" ht="22.5" customHeight="1" thickBot="1">
      <c r="B42" s="272" t="s">
        <v>8</v>
      </c>
      <c r="C42" s="273"/>
      <c r="D42" s="274"/>
      <c r="E42" s="46">
        <f>SUM(E37:E41)</f>
        <v>2004</v>
      </c>
      <c r="F42" s="46">
        <f>SUM(F37:F41)</f>
        <v>1108</v>
      </c>
      <c r="G42" s="46">
        <f>SUM(G37:G41)</f>
        <v>2607</v>
      </c>
      <c r="H42" s="99">
        <f t="shared" si="0"/>
        <v>5719</v>
      </c>
      <c r="I42" s="152">
        <f t="shared" si="1"/>
        <v>370.0193</v>
      </c>
      <c r="J42" s="46">
        <f>SUM(J37:J41)</f>
        <v>369</v>
      </c>
    </row>
    <row r="43" spans="2:10" s="41" customFormat="1" ht="22.5" customHeight="1" thickTop="1">
      <c r="B43" s="275">
        <v>11</v>
      </c>
      <c r="C43" s="276" t="s">
        <v>998</v>
      </c>
      <c r="D43" s="18" t="s">
        <v>999</v>
      </c>
      <c r="E43" s="45">
        <v>566</v>
      </c>
      <c r="F43" s="45">
        <v>185</v>
      </c>
      <c r="G43" s="45">
        <v>269</v>
      </c>
      <c r="H43" s="100">
        <f t="shared" si="0"/>
        <v>1020</v>
      </c>
      <c r="I43" s="151">
        <f t="shared" si="1"/>
        <v>65.994</v>
      </c>
      <c r="J43" s="43">
        <f t="shared" si="2"/>
        <v>66</v>
      </c>
    </row>
    <row r="44" spans="2:10" s="41" customFormat="1" ht="22.5" customHeight="1">
      <c r="B44" s="275"/>
      <c r="C44" s="276"/>
      <c r="D44" s="16" t="s">
        <v>1000</v>
      </c>
      <c r="E44" s="45">
        <v>407</v>
      </c>
      <c r="F44" s="45">
        <v>205</v>
      </c>
      <c r="G44" s="45">
        <v>473</v>
      </c>
      <c r="H44" s="98">
        <f t="shared" si="0"/>
        <v>1085</v>
      </c>
      <c r="I44" s="150">
        <f t="shared" si="1"/>
        <v>70.1995</v>
      </c>
      <c r="J44" s="42">
        <f t="shared" si="2"/>
        <v>70</v>
      </c>
    </row>
    <row r="45" spans="2:10" s="41" customFormat="1" ht="22.5" customHeight="1">
      <c r="B45" s="275"/>
      <c r="C45" s="276"/>
      <c r="D45" s="18" t="s">
        <v>1001</v>
      </c>
      <c r="E45" s="45">
        <v>195</v>
      </c>
      <c r="F45" s="45">
        <v>109</v>
      </c>
      <c r="G45" s="45">
        <v>268</v>
      </c>
      <c r="H45" s="98">
        <f t="shared" si="0"/>
        <v>572</v>
      </c>
      <c r="I45" s="150">
        <f t="shared" si="1"/>
        <v>37.008399999999995</v>
      </c>
      <c r="J45" s="42">
        <f t="shared" si="2"/>
        <v>37</v>
      </c>
    </row>
    <row r="46" spans="2:10" s="41" customFormat="1" ht="22.5" customHeight="1">
      <c r="B46" s="275"/>
      <c r="C46" s="276"/>
      <c r="D46" s="16" t="s">
        <v>1002</v>
      </c>
      <c r="E46" s="45">
        <v>367</v>
      </c>
      <c r="F46" s="45">
        <v>170</v>
      </c>
      <c r="G46" s="45">
        <v>329</v>
      </c>
      <c r="H46" s="98">
        <f t="shared" si="0"/>
        <v>866</v>
      </c>
      <c r="I46" s="150">
        <f t="shared" si="1"/>
        <v>56.0302</v>
      </c>
      <c r="J46" s="42">
        <f t="shared" si="2"/>
        <v>56</v>
      </c>
    </row>
    <row r="47" spans="2:10" s="41" customFormat="1" ht="22.5" customHeight="1">
      <c r="B47" s="275"/>
      <c r="C47" s="276"/>
      <c r="D47" s="16" t="s">
        <v>1003</v>
      </c>
      <c r="E47" s="45">
        <v>315</v>
      </c>
      <c r="F47" s="45">
        <v>150</v>
      </c>
      <c r="G47" s="45">
        <v>290</v>
      </c>
      <c r="H47" s="98">
        <f t="shared" si="0"/>
        <v>755</v>
      </c>
      <c r="I47" s="150">
        <f t="shared" si="1"/>
        <v>48.848499999999994</v>
      </c>
      <c r="J47" s="42">
        <f t="shared" si="2"/>
        <v>49</v>
      </c>
    </row>
    <row r="48" spans="2:10" s="41" customFormat="1" ht="22.5" customHeight="1" thickBot="1">
      <c r="B48" s="272" t="s">
        <v>8</v>
      </c>
      <c r="C48" s="273"/>
      <c r="D48" s="274"/>
      <c r="E48" s="46">
        <f>SUM(E43:E47)</f>
        <v>1850</v>
      </c>
      <c r="F48" s="46">
        <f>SUM(F43:F47)</f>
        <v>819</v>
      </c>
      <c r="G48" s="46">
        <f>SUM(G43:G47)</f>
        <v>1629</v>
      </c>
      <c r="H48" s="99">
        <f t="shared" si="0"/>
        <v>4298</v>
      </c>
      <c r="I48" s="152">
        <f t="shared" si="1"/>
        <v>278.08059999999995</v>
      </c>
      <c r="J48" s="46">
        <f>SUM(J43:J47)</f>
        <v>278</v>
      </c>
    </row>
    <row r="49" spans="2:10" s="41" customFormat="1" ht="22.5" customHeight="1" thickTop="1">
      <c r="B49" s="266">
        <v>12</v>
      </c>
      <c r="C49" s="268" t="s">
        <v>1004</v>
      </c>
      <c r="D49" s="17" t="s">
        <v>1005</v>
      </c>
      <c r="E49" s="45">
        <v>452</v>
      </c>
      <c r="F49" s="45">
        <v>222</v>
      </c>
      <c r="G49" s="45">
        <v>431</v>
      </c>
      <c r="H49" s="100">
        <f>SUM(E49:G49)</f>
        <v>1105</v>
      </c>
      <c r="I49" s="151">
        <f t="shared" si="1"/>
        <v>71.4935</v>
      </c>
      <c r="J49" s="43">
        <f t="shared" si="2"/>
        <v>71</v>
      </c>
    </row>
    <row r="50" spans="2:10" s="41" customFormat="1" ht="22.5" customHeight="1">
      <c r="B50" s="266"/>
      <c r="C50" s="268"/>
      <c r="D50" s="16" t="s">
        <v>1006</v>
      </c>
      <c r="E50" s="45">
        <v>442</v>
      </c>
      <c r="F50" s="45">
        <v>232</v>
      </c>
      <c r="G50" s="45">
        <v>476</v>
      </c>
      <c r="H50" s="98">
        <f t="shared" si="0"/>
        <v>1150</v>
      </c>
      <c r="I50" s="150">
        <f t="shared" si="1"/>
        <v>74.405</v>
      </c>
      <c r="J50" s="42">
        <f t="shared" si="2"/>
        <v>74</v>
      </c>
    </row>
    <row r="51" spans="2:10" s="41" customFormat="1" ht="22.5" customHeight="1">
      <c r="B51" s="267"/>
      <c r="C51" s="269"/>
      <c r="D51" s="16" t="s">
        <v>1007</v>
      </c>
      <c r="E51" s="45">
        <v>463</v>
      </c>
      <c r="F51" s="45">
        <v>283</v>
      </c>
      <c r="G51" s="45">
        <v>439</v>
      </c>
      <c r="H51" s="98">
        <f t="shared" si="0"/>
        <v>1185</v>
      </c>
      <c r="I51" s="150">
        <f t="shared" si="1"/>
        <v>76.6695</v>
      </c>
      <c r="J51" s="42">
        <f t="shared" si="2"/>
        <v>77</v>
      </c>
    </row>
    <row r="52" spans="2:10" s="41" customFormat="1" ht="22.5" customHeight="1" thickBot="1">
      <c r="B52" s="272" t="s">
        <v>8</v>
      </c>
      <c r="C52" s="273"/>
      <c r="D52" s="274"/>
      <c r="E52" s="46">
        <f>SUM(E49:E51)</f>
        <v>1357</v>
      </c>
      <c r="F52" s="46">
        <f>SUM(F49:F51)</f>
        <v>737</v>
      </c>
      <c r="G52" s="46">
        <f>SUM(G49:G51)</f>
        <v>1346</v>
      </c>
      <c r="H52" s="99">
        <f t="shared" si="0"/>
        <v>3440</v>
      </c>
      <c r="I52" s="152">
        <f t="shared" si="1"/>
        <v>222.56799999999998</v>
      </c>
      <c r="J52" s="46">
        <f>SUM(J49:J51)</f>
        <v>222</v>
      </c>
    </row>
    <row r="53" spans="2:10" s="41" customFormat="1" ht="24.75" customHeight="1" thickTop="1">
      <c r="B53" s="266">
        <v>13</v>
      </c>
      <c r="C53" s="268" t="s">
        <v>1008</v>
      </c>
      <c r="D53" s="18" t="s">
        <v>1009</v>
      </c>
      <c r="E53" s="45">
        <v>373</v>
      </c>
      <c r="F53" s="45">
        <v>261</v>
      </c>
      <c r="G53" s="45">
        <v>628</v>
      </c>
      <c r="H53" s="100">
        <f t="shared" si="0"/>
        <v>1262</v>
      </c>
      <c r="I53" s="151">
        <f t="shared" si="1"/>
        <v>81.6514</v>
      </c>
      <c r="J53" s="43">
        <f t="shared" si="2"/>
        <v>82</v>
      </c>
    </row>
    <row r="54" spans="2:10" s="41" customFormat="1" ht="24.75" customHeight="1">
      <c r="B54" s="266"/>
      <c r="C54" s="268"/>
      <c r="D54" s="17" t="s">
        <v>1010</v>
      </c>
      <c r="E54" s="45">
        <v>411</v>
      </c>
      <c r="F54" s="45">
        <v>211</v>
      </c>
      <c r="G54" s="45">
        <v>513</v>
      </c>
      <c r="H54" s="98">
        <f t="shared" si="0"/>
        <v>1135</v>
      </c>
      <c r="I54" s="150">
        <f t="shared" si="1"/>
        <v>73.4345</v>
      </c>
      <c r="J54" s="42">
        <f t="shared" si="2"/>
        <v>73</v>
      </c>
    </row>
    <row r="55" spans="2:10" s="41" customFormat="1" ht="24.75" customHeight="1">
      <c r="B55" s="267"/>
      <c r="C55" s="269"/>
      <c r="D55" s="16" t="s">
        <v>1011</v>
      </c>
      <c r="E55" s="45">
        <v>353</v>
      </c>
      <c r="F55" s="45">
        <v>242</v>
      </c>
      <c r="G55" s="45">
        <v>520</v>
      </c>
      <c r="H55" s="98">
        <f t="shared" si="0"/>
        <v>1115</v>
      </c>
      <c r="I55" s="150">
        <f t="shared" si="1"/>
        <v>72.1405</v>
      </c>
      <c r="J55" s="42">
        <f t="shared" si="2"/>
        <v>72</v>
      </c>
    </row>
    <row r="56" spans="2:10" s="41" customFormat="1" ht="24.75" customHeight="1" thickBot="1">
      <c r="B56" s="272" t="s">
        <v>8</v>
      </c>
      <c r="C56" s="273"/>
      <c r="D56" s="274"/>
      <c r="E56" s="46">
        <f>SUM(E53:E55)</f>
        <v>1137</v>
      </c>
      <c r="F56" s="46">
        <f>SUM(F53:F55)</f>
        <v>714</v>
      </c>
      <c r="G56" s="46">
        <f>SUM(G53:G55)</f>
        <v>1661</v>
      </c>
      <c r="H56" s="99">
        <f t="shared" si="0"/>
        <v>3512</v>
      </c>
      <c r="I56" s="152">
        <f t="shared" si="1"/>
        <v>227.22639999999998</v>
      </c>
      <c r="J56" s="46">
        <f>SUM(J53:J55)</f>
        <v>227</v>
      </c>
    </row>
    <row r="57" spans="2:10" s="41" customFormat="1" ht="24.75" customHeight="1" thickTop="1">
      <c r="B57" s="275">
        <v>14</v>
      </c>
      <c r="C57" s="276" t="s">
        <v>1012</v>
      </c>
      <c r="D57" s="16" t="s">
        <v>1013</v>
      </c>
      <c r="E57" s="45">
        <v>398</v>
      </c>
      <c r="F57" s="45">
        <v>178</v>
      </c>
      <c r="G57" s="45">
        <v>290</v>
      </c>
      <c r="H57" s="100">
        <f>SUM(E57:G57)</f>
        <v>866</v>
      </c>
      <c r="I57" s="151">
        <f t="shared" si="1"/>
        <v>56.0302</v>
      </c>
      <c r="J57" s="43">
        <f t="shared" si="2"/>
        <v>56</v>
      </c>
    </row>
    <row r="58" spans="2:10" s="41" customFormat="1" ht="24.75" customHeight="1">
      <c r="B58" s="275"/>
      <c r="C58" s="276"/>
      <c r="D58" s="16" t="s">
        <v>1014</v>
      </c>
      <c r="E58" s="45">
        <v>269</v>
      </c>
      <c r="F58" s="45">
        <v>159</v>
      </c>
      <c r="G58" s="45">
        <v>285</v>
      </c>
      <c r="H58" s="98">
        <f>SUM(E58:G58)</f>
        <v>713</v>
      </c>
      <c r="I58" s="150">
        <f t="shared" si="1"/>
        <v>46.131099999999996</v>
      </c>
      <c r="J58" s="42">
        <f t="shared" si="2"/>
        <v>46</v>
      </c>
    </row>
    <row r="59" spans="2:10" s="41" customFormat="1" ht="24.75" customHeight="1" thickBot="1">
      <c r="B59" s="277" t="s">
        <v>8</v>
      </c>
      <c r="C59" s="277"/>
      <c r="D59" s="277"/>
      <c r="E59" s="46">
        <f>SUM(E57:E58)</f>
        <v>667</v>
      </c>
      <c r="F59" s="46">
        <f>SUM(F57:F58)</f>
        <v>337</v>
      </c>
      <c r="G59" s="46">
        <f>SUM(G57:G58)</f>
        <v>575</v>
      </c>
      <c r="H59" s="99">
        <f aca="true" t="shared" si="3" ref="H59:H64">SUM(E59:G59)</f>
        <v>1579</v>
      </c>
      <c r="I59" s="152">
        <f t="shared" si="1"/>
        <v>102.1613</v>
      </c>
      <c r="J59" s="46">
        <f>SUM(J57:J58)</f>
        <v>102</v>
      </c>
    </row>
    <row r="60" spans="2:10" s="41" customFormat="1" ht="24.75" customHeight="1" thickTop="1">
      <c r="B60" s="267">
        <v>15</v>
      </c>
      <c r="C60" s="269" t="s">
        <v>1015</v>
      </c>
      <c r="D60" s="17" t="s">
        <v>1016</v>
      </c>
      <c r="E60" s="45">
        <v>269</v>
      </c>
      <c r="F60" s="45">
        <v>169</v>
      </c>
      <c r="G60" s="45">
        <v>374</v>
      </c>
      <c r="H60" s="100">
        <f t="shared" si="3"/>
        <v>812</v>
      </c>
      <c r="I60" s="151">
        <f t="shared" si="1"/>
        <v>52.53639999999999</v>
      </c>
      <c r="J60" s="43">
        <f t="shared" si="2"/>
        <v>53</v>
      </c>
    </row>
    <row r="61" spans="2:10" s="41" customFormat="1" ht="24.75" customHeight="1">
      <c r="B61" s="275"/>
      <c r="C61" s="276"/>
      <c r="D61" s="18" t="s">
        <v>1017</v>
      </c>
      <c r="E61" s="45">
        <v>242</v>
      </c>
      <c r="F61" s="45">
        <v>132</v>
      </c>
      <c r="G61" s="45">
        <v>283</v>
      </c>
      <c r="H61" s="98">
        <f t="shared" si="3"/>
        <v>657</v>
      </c>
      <c r="I61" s="150">
        <f t="shared" si="1"/>
        <v>42.5079</v>
      </c>
      <c r="J61" s="42">
        <f t="shared" si="2"/>
        <v>43</v>
      </c>
    </row>
    <row r="62" spans="2:10" s="41" customFormat="1" ht="24.75" customHeight="1">
      <c r="B62" s="275"/>
      <c r="C62" s="276"/>
      <c r="D62" s="16" t="s">
        <v>1018</v>
      </c>
      <c r="E62" s="45">
        <v>345</v>
      </c>
      <c r="F62" s="45">
        <v>121</v>
      </c>
      <c r="G62" s="45">
        <v>308</v>
      </c>
      <c r="H62" s="98">
        <f t="shared" si="3"/>
        <v>774</v>
      </c>
      <c r="I62" s="150">
        <f t="shared" si="1"/>
        <v>50.077799999999996</v>
      </c>
      <c r="J62" s="42">
        <f t="shared" si="2"/>
        <v>50</v>
      </c>
    </row>
    <row r="63" spans="2:10" s="41" customFormat="1" ht="24.75" customHeight="1" thickBot="1">
      <c r="B63" s="272" t="s">
        <v>8</v>
      </c>
      <c r="C63" s="273"/>
      <c r="D63" s="274"/>
      <c r="E63" s="46">
        <f>SUM(E60:E62)</f>
        <v>856</v>
      </c>
      <c r="F63" s="46">
        <f>SUM(F60:F62)</f>
        <v>422</v>
      </c>
      <c r="G63" s="46">
        <f>SUM(G60:G62)</f>
        <v>965</v>
      </c>
      <c r="H63" s="99">
        <f t="shared" si="3"/>
        <v>2243</v>
      </c>
      <c r="I63" s="152">
        <f t="shared" si="1"/>
        <v>145.1221</v>
      </c>
      <c r="J63" s="46">
        <f>SUM(J60:J62)</f>
        <v>146</v>
      </c>
    </row>
    <row r="64" spans="2:10" s="41" customFormat="1" ht="24.75" customHeight="1" thickBot="1" thickTop="1">
      <c r="B64" s="278" t="s">
        <v>59</v>
      </c>
      <c r="C64" s="279"/>
      <c r="D64" s="280"/>
      <c r="E64" s="48">
        <f>E63+E59+E56+E52+E48+E42+E36+E31+E28+E25+E21+E18+E15+E12+E8</f>
        <v>18617</v>
      </c>
      <c r="F64" s="48">
        <f>F63+F59+F56+F52+F48+F42+F36+F31+F28+F25+F21+F18+F15+F12+F8</f>
        <v>9534</v>
      </c>
      <c r="G64" s="48">
        <f>G63+G59+G56+G52+G48+G42+G36+G31+G28+G25+G21+G18+G15+G12+G8</f>
        <v>20640</v>
      </c>
      <c r="H64" s="102">
        <f t="shared" si="3"/>
        <v>48791</v>
      </c>
      <c r="I64" s="153">
        <f t="shared" si="1"/>
        <v>3156.7777</v>
      </c>
      <c r="J64" s="191">
        <f>J63+J59+J56+J52+J48+J42+J36+J31+J28+J25+J21+J18+J15+J12+J8</f>
        <v>3155</v>
      </c>
    </row>
    <row r="65" spans="2:9" s="41" customFormat="1" ht="24.75" customHeight="1" thickTop="1">
      <c r="B65" s="55"/>
      <c r="C65" s="55"/>
      <c r="D65" s="55"/>
      <c r="E65" s="78"/>
      <c r="F65" s="78"/>
      <c r="G65" s="78"/>
      <c r="H65" s="122"/>
      <c r="I65" s="122"/>
    </row>
    <row r="66" spans="2:9" ht="24.75" customHeight="1">
      <c r="B66" s="2"/>
      <c r="C66" s="4"/>
      <c r="D66" s="4"/>
      <c r="E66" s="2"/>
      <c r="F66" s="2"/>
      <c r="G66" s="2"/>
      <c r="H66" s="124"/>
      <c r="I66" s="124"/>
    </row>
    <row r="67" spans="2:9" ht="24.75" customHeight="1">
      <c r="B67" s="5"/>
      <c r="C67" s="6"/>
      <c r="D67" s="7"/>
      <c r="E67" s="8"/>
      <c r="F67" s="5"/>
      <c r="G67" s="5"/>
      <c r="H67" s="124"/>
      <c r="I67" s="124"/>
    </row>
    <row r="68" spans="2:7" ht="24.75" customHeight="1">
      <c r="B68" s="5"/>
      <c r="C68" s="6"/>
      <c r="D68" s="7"/>
      <c r="E68" s="8"/>
      <c r="F68" s="5"/>
      <c r="G68" s="5"/>
    </row>
    <row r="69" spans="2:7" ht="24.75" customHeight="1">
      <c r="B69" s="5"/>
      <c r="C69" s="6"/>
      <c r="D69" s="7"/>
      <c r="E69" s="8"/>
      <c r="F69" s="8"/>
      <c r="G69" s="8"/>
    </row>
    <row r="70" spans="2:7" ht="24.75" customHeight="1">
      <c r="B70" s="5"/>
      <c r="C70" s="6"/>
      <c r="D70" s="7"/>
      <c r="E70" s="8"/>
      <c r="F70" s="8"/>
      <c r="G70" s="8"/>
    </row>
    <row r="71" spans="2:7" ht="24.75" customHeight="1">
      <c r="B71" s="5"/>
      <c r="C71" s="6"/>
      <c r="D71" s="7"/>
      <c r="E71" s="8"/>
      <c r="F71" s="8"/>
      <c r="G71" s="8"/>
    </row>
  </sheetData>
  <sheetProtection/>
  <mergeCells count="56">
    <mergeCell ref="J3:J4"/>
    <mergeCell ref="B42:D42"/>
    <mergeCell ref="B43:B47"/>
    <mergeCell ref="C43:C47"/>
    <mergeCell ref="B48:D48"/>
    <mergeCell ref="C37:C41"/>
    <mergeCell ref="B25:D25"/>
    <mergeCell ref="B26:B27"/>
    <mergeCell ref="C26:C27"/>
    <mergeCell ref="B28:D28"/>
    <mergeCell ref="B29:B30"/>
    <mergeCell ref="C29:C30"/>
    <mergeCell ref="B31:D31"/>
    <mergeCell ref="B32:B35"/>
    <mergeCell ref="C32:C35"/>
    <mergeCell ref="B36:D36"/>
    <mergeCell ref="B49:B51"/>
    <mergeCell ref="C49:C51"/>
    <mergeCell ref="B63:D63"/>
    <mergeCell ref="B64:D64"/>
    <mergeCell ref="B52:D52"/>
    <mergeCell ref="B53:B55"/>
    <mergeCell ref="C53:C55"/>
    <mergeCell ref="B56:D56"/>
    <mergeCell ref="B57:B58"/>
    <mergeCell ref="C57:C58"/>
    <mergeCell ref="B59:D59"/>
    <mergeCell ref="B60:B62"/>
    <mergeCell ref="C60:C62"/>
    <mergeCell ref="B37:B41"/>
    <mergeCell ref="B18:D18"/>
    <mergeCell ref="B19:B20"/>
    <mergeCell ref="C19:C20"/>
    <mergeCell ref="B21:D21"/>
    <mergeCell ref="B22:B24"/>
    <mergeCell ref="C22:C24"/>
    <mergeCell ref="B12:D12"/>
    <mergeCell ref="B13:B14"/>
    <mergeCell ref="C13:C14"/>
    <mergeCell ref="B15:D15"/>
    <mergeCell ref="B16:B17"/>
    <mergeCell ref="C16:C17"/>
    <mergeCell ref="B9:B11"/>
    <mergeCell ref="C9:C11"/>
    <mergeCell ref="G3:G4"/>
    <mergeCell ref="B5:B7"/>
    <mergeCell ref="C5:C7"/>
    <mergeCell ref="B8:D8"/>
    <mergeCell ref="E3:E4"/>
    <mergeCell ref="I3:I4"/>
    <mergeCell ref="B2:G2"/>
    <mergeCell ref="B3:B4"/>
    <mergeCell ref="C3:C4"/>
    <mergeCell ref="D3:D4"/>
    <mergeCell ref="F3:F4"/>
    <mergeCell ref="H3:H4"/>
  </mergeCells>
  <printOptions/>
  <pageMargins left="0.45" right="0" top="0.25" bottom="0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54"/>
  <sheetViews>
    <sheetView zoomScalePageLayoutView="0" workbookViewId="0" topLeftCell="A1">
      <selection activeCell="J44" sqref="J44"/>
    </sheetView>
  </sheetViews>
  <sheetFormatPr defaultColWidth="9.140625" defaultRowHeight="15"/>
  <cols>
    <col min="1" max="1" width="3.00390625" style="0" customWidth="1"/>
    <col min="2" max="2" width="5.28125" style="0" customWidth="1"/>
    <col min="3" max="3" width="20.140625" style="0" customWidth="1"/>
    <col min="4" max="4" width="22.28125" style="0" customWidth="1"/>
    <col min="9" max="9" width="0" style="0" hidden="1" customWidth="1"/>
    <col min="10" max="10" width="9.140625" style="0" customWidth="1"/>
  </cols>
  <sheetData>
    <row r="2" spans="2:7" ht="18.75" customHeight="1">
      <c r="B2" s="213"/>
      <c r="C2" s="213"/>
      <c r="D2" s="213"/>
      <c r="E2" s="213"/>
      <c r="F2" s="213"/>
      <c r="G2" s="213"/>
    </row>
    <row r="3" spans="2:7" ht="18.75">
      <c r="B3" s="214" t="s">
        <v>1019</v>
      </c>
      <c r="C3" s="214"/>
      <c r="D3" s="214"/>
      <c r="E3" s="214"/>
      <c r="F3" s="214"/>
      <c r="G3" s="214"/>
    </row>
    <row r="4" spans="1:10" ht="15" customHeight="1">
      <c r="A4" s="41"/>
      <c r="B4" s="260" t="s">
        <v>1</v>
      </c>
      <c r="C4" s="260" t="s">
        <v>2</v>
      </c>
      <c r="D4" s="262" t="s">
        <v>3</v>
      </c>
      <c r="E4" s="283" t="s">
        <v>1409</v>
      </c>
      <c r="F4" s="283" t="s">
        <v>1407</v>
      </c>
      <c r="G4" s="283" t="s">
        <v>1408</v>
      </c>
      <c r="H4" s="322" t="s">
        <v>8</v>
      </c>
      <c r="I4" s="352"/>
      <c r="J4" s="352"/>
    </row>
    <row r="5" spans="1:10" ht="18.75">
      <c r="A5" s="41"/>
      <c r="B5" s="261"/>
      <c r="C5" s="261"/>
      <c r="D5" s="263"/>
      <c r="E5" s="284"/>
      <c r="F5" s="284"/>
      <c r="G5" s="284"/>
      <c r="H5" s="323"/>
      <c r="I5" s="353"/>
      <c r="J5" s="353"/>
    </row>
    <row r="6" spans="1:10" ht="27" customHeight="1">
      <c r="A6" s="41"/>
      <c r="B6" s="270">
        <v>1</v>
      </c>
      <c r="C6" s="271" t="s">
        <v>1020</v>
      </c>
      <c r="D6" s="16" t="s">
        <v>1021</v>
      </c>
      <c r="E6" s="45">
        <v>387</v>
      </c>
      <c r="F6" s="45">
        <v>200</v>
      </c>
      <c r="G6" s="45">
        <v>418</v>
      </c>
      <c r="H6" s="68">
        <f>SUM(E6:G6)</f>
        <v>1005</v>
      </c>
      <c r="I6" s="154">
        <f>SUM(H6/100)*6.5</f>
        <v>65.325</v>
      </c>
      <c r="J6" s="29">
        <f>ROUND(I6,0)</f>
        <v>65</v>
      </c>
    </row>
    <row r="7" spans="1:10" ht="27" customHeight="1">
      <c r="A7" s="41"/>
      <c r="B7" s="266"/>
      <c r="C7" s="268"/>
      <c r="D7" s="16" t="s">
        <v>1022</v>
      </c>
      <c r="E7" s="45">
        <v>377</v>
      </c>
      <c r="F7" s="45">
        <v>231</v>
      </c>
      <c r="G7" s="45">
        <v>386</v>
      </c>
      <c r="H7" s="68">
        <f aca="true" t="shared" si="0" ref="H7:H28">SUM(E7:G7)</f>
        <v>994</v>
      </c>
      <c r="I7" s="154">
        <f aca="true" t="shared" si="1" ref="I7:I44">SUM(H7/100)*6.5</f>
        <v>64.61</v>
      </c>
      <c r="J7" s="29">
        <f aca="true" t="shared" si="2" ref="J7:J42">ROUND(I7,0)</f>
        <v>65</v>
      </c>
    </row>
    <row r="8" spans="1:10" ht="27" customHeight="1">
      <c r="A8" s="41"/>
      <c r="B8" s="267"/>
      <c r="C8" s="269"/>
      <c r="D8" s="16" t="s">
        <v>1023</v>
      </c>
      <c r="E8" s="45">
        <v>342</v>
      </c>
      <c r="F8" s="45">
        <v>234</v>
      </c>
      <c r="G8" s="45">
        <v>409</v>
      </c>
      <c r="H8" s="68">
        <f t="shared" si="0"/>
        <v>985</v>
      </c>
      <c r="I8" s="154">
        <f t="shared" si="1"/>
        <v>64.02499999999999</v>
      </c>
      <c r="J8" s="29">
        <f t="shared" si="2"/>
        <v>64</v>
      </c>
    </row>
    <row r="9" spans="1:10" ht="27" customHeight="1" thickBot="1">
      <c r="A9" s="41"/>
      <c r="B9" s="272" t="s">
        <v>8</v>
      </c>
      <c r="C9" s="273"/>
      <c r="D9" s="274"/>
      <c r="E9" s="46">
        <f>SUM(E6:E8)</f>
        <v>1106</v>
      </c>
      <c r="F9" s="46">
        <f>SUM(F6:F8)</f>
        <v>665</v>
      </c>
      <c r="G9" s="46">
        <f>SUM(G6:G8)</f>
        <v>1213</v>
      </c>
      <c r="H9" s="69">
        <f t="shared" si="0"/>
        <v>2984</v>
      </c>
      <c r="I9" s="156">
        <f t="shared" si="1"/>
        <v>193.96</v>
      </c>
      <c r="J9" s="46">
        <f>SUM(J6:J8)</f>
        <v>194</v>
      </c>
    </row>
    <row r="10" spans="1:10" ht="27" customHeight="1" thickTop="1">
      <c r="A10" s="41"/>
      <c r="B10" s="266">
        <v>2</v>
      </c>
      <c r="C10" s="268" t="s">
        <v>1024</v>
      </c>
      <c r="D10" s="17" t="s">
        <v>1025</v>
      </c>
      <c r="E10" s="45">
        <v>190</v>
      </c>
      <c r="F10" s="45">
        <v>87</v>
      </c>
      <c r="G10" s="45">
        <v>164</v>
      </c>
      <c r="H10" s="70">
        <f t="shared" si="0"/>
        <v>441</v>
      </c>
      <c r="I10" s="155">
        <f t="shared" si="1"/>
        <v>28.665</v>
      </c>
      <c r="J10" s="34">
        <f t="shared" si="2"/>
        <v>29</v>
      </c>
    </row>
    <row r="11" spans="1:10" ht="27" customHeight="1">
      <c r="A11" s="41"/>
      <c r="B11" s="266"/>
      <c r="C11" s="268"/>
      <c r="D11" s="16" t="s">
        <v>1026</v>
      </c>
      <c r="E11" s="45">
        <v>320</v>
      </c>
      <c r="F11" s="45">
        <v>166</v>
      </c>
      <c r="G11" s="45">
        <v>366</v>
      </c>
      <c r="H11" s="68">
        <f t="shared" si="0"/>
        <v>852</v>
      </c>
      <c r="I11" s="154">
        <f t="shared" si="1"/>
        <v>55.379999999999995</v>
      </c>
      <c r="J11" s="29">
        <f t="shared" si="2"/>
        <v>55</v>
      </c>
    </row>
    <row r="12" spans="1:10" ht="27" customHeight="1">
      <c r="A12" s="41"/>
      <c r="B12" s="266"/>
      <c r="C12" s="268"/>
      <c r="D12" s="16" t="s">
        <v>1027</v>
      </c>
      <c r="E12" s="45">
        <v>137</v>
      </c>
      <c r="F12" s="45">
        <v>45</v>
      </c>
      <c r="G12" s="45">
        <v>154</v>
      </c>
      <c r="H12" s="68">
        <f>SUM(E12:G12)</f>
        <v>336</v>
      </c>
      <c r="I12" s="154">
        <f t="shared" si="1"/>
        <v>21.84</v>
      </c>
      <c r="J12" s="29">
        <f t="shared" si="2"/>
        <v>22</v>
      </c>
    </row>
    <row r="13" spans="1:10" ht="27" customHeight="1">
      <c r="A13" s="41"/>
      <c r="B13" s="267"/>
      <c r="C13" s="269"/>
      <c r="D13" s="16" t="s">
        <v>1028</v>
      </c>
      <c r="E13" s="45">
        <v>467</v>
      </c>
      <c r="F13" s="45">
        <v>209</v>
      </c>
      <c r="G13" s="45">
        <v>463</v>
      </c>
      <c r="H13" s="68">
        <f t="shared" si="0"/>
        <v>1139</v>
      </c>
      <c r="I13" s="154">
        <f t="shared" si="1"/>
        <v>74.035</v>
      </c>
      <c r="J13" s="29">
        <f t="shared" si="2"/>
        <v>74</v>
      </c>
    </row>
    <row r="14" spans="1:10" ht="27" customHeight="1" thickBot="1">
      <c r="A14" s="41"/>
      <c r="B14" s="272" t="s">
        <v>8</v>
      </c>
      <c r="C14" s="273"/>
      <c r="D14" s="274"/>
      <c r="E14" s="46">
        <f>SUM(E10:E13)</f>
        <v>1114</v>
      </c>
      <c r="F14" s="46">
        <f>SUM(F10:F13)</f>
        <v>507</v>
      </c>
      <c r="G14" s="46">
        <f>SUM(G10:G13)</f>
        <v>1147</v>
      </c>
      <c r="H14" s="69">
        <f t="shared" si="0"/>
        <v>2768</v>
      </c>
      <c r="I14" s="156">
        <f t="shared" si="1"/>
        <v>179.92</v>
      </c>
      <c r="J14" s="46">
        <f>SUM(J10:J13)</f>
        <v>180</v>
      </c>
    </row>
    <row r="15" spans="1:10" ht="27" customHeight="1" thickTop="1">
      <c r="A15" s="41"/>
      <c r="B15" s="266">
        <v>3</v>
      </c>
      <c r="C15" s="268" t="s">
        <v>1029</v>
      </c>
      <c r="D15" s="17" t="s">
        <v>1030</v>
      </c>
      <c r="E15" s="45">
        <v>374</v>
      </c>
      <c r="F15" s="45">
        <v>215</v>
      </c>
      <c r="G15" s="45">
        <v>512</v>
      </c>
      <c r="H15" s="70">
        <f t="shared" si="0"/>
        <v>1101</v>
      </c>
      <c r="I15" s="155">
        <f t="shared" si="1"/>
        <v>71.565</v>
      </c>
      <c r="J15" s="34">
        <f t="shared" si="2"/>
        <v>72</v>
      </c>
    </row>
    <row r="16" spans="1:10" ht="27" customHeight="1">
      <c r="A16" s="41"/>
      <c r="B16" s="266"/>
      <c r="C16" s="268"/>
      <c r="D16" s="16" t="s">
        <v>1031</v>
      </c>
      <c r="E16" s="45">
        <v>305</v>
      </c>
      <c r="F16" s="45">
        <v>162</v>
      </c>
      <c r="G16" s="45">
        <v>290</v>
      </c>
      <c r="H16" s="68">
        <f t="shared" si="0"/>
        <v>757</v>
      </c>
      <c r="I16" s="154">
        <f t="shared" si="1"/>
        <v>49.205</v>
      </c>
      <c r="J16" s="29">
        <f t="shared" si="2"/>
        <v>49</v>
      </c>
    </row>
    <row r="17" spans="1:10" ht="24.75" customHeight="1">
      <c r="A17" s="41"/>
      <c r="B17" s="266"/>
      <c r="C17" s="268"/>
      <c r="D17" s="73" t="s">
        <v>1032</v>
      </c>
      <c r="E17" s="45">
        <v>444</v>
      </c>
      <c r="F17" s="45">
        <v>344</v>
      </c>
      <c r="G17" s="45">
        <v>624</v>
      </c>
      <c r="H17" s="68">
        <f>SUM(E17:G17)</f>
        <v>1412</v>
      </c>
      <c r="I17" s="154">
        <f t="shared" si="1"/>
        <v>91.78</v>
      </c>
      <c r="J17" s="29">
        <f t="shared" si="2"/>
        <v>92</v>
      </c>
    </row>
    <row r="18" spans="1:10" ht="24.75" customHeight="1" thickBot="1">
      <c r="A18" s="41"/>
      <c r="B18" s="272" t="s">
        <v>8</v>
      </c>
      <c r="C18" s="273"/>
      <c r="D18" s="274"/>
      <c r="E18" s="46">
        <f>SUM(E15:E17)</f>
        <v>1123</v>
      </c>
      <c r="F18" s="46">
        <f>SUM(F15:F17)</f>
        <v>721</v>
      </c>
      <c r="G18" s="46">
        <f>SUM(G15:G17)</f>
        <v>1426</v>
      </c>
      <c r="H18" s="69">
        <f t="shared" si="0"/>
        <v>3270</v>
      </c>
      <c r="I18" s="156">
        <f t="shared" si="1"/>
        <v>212.55</v>
      </c>
      <c r="J18" s="46">
        <f>SUM(J15:J17)</f>
        <v>213</v>
      </c>
    </row>
    <row r="19" spans="1:10" ht="24.75" customHeight="1" thickTop="1">
      <c r="A19" s="41"/>
      <c r="B19" s="266">
        <v>4</v>
      </c>
      <c r="C19" s="268" t="s">
        <v>1033</v>
      </c>
      <c r="D19" s="17" t="s">
        <v>1034</v>
      </c>
      <c r="E19" s="45">
        <v>255</v>
      </c>
      <c r="F19" s="45">
        <v>223</v>
      </c>
      <c r="G19" s="45">
        <v>405</v>
      </c>
      <c r="H19" s="70">
        <f t="shared" si="0"/>
        <v>883</v>
      </c>
      <c r="I19" s="155">
        <f t="shared" si="1"/>
        <v>57.395</v>
      </c>
      <c r="J19" s="34">
        <f t="shared" si="2"/>
        <v>57</v>
      </c>
    </row>
    <row r="20" spans="1:10" ht="24.75" customHeight="1">
      <c r="A20" s="41"/>
      <c r="B20" s="266"/>
      <c r="C20" s="268"/>
      <c r="D20" s="16" t="s">
        <v>1035</v>
      </c>
      <c r="E20" s="45">
        <v>222</v>
      </c>
      <c r="F20" s="45">
        <v>284</v>
      </c>
      <c r="G20" s="45">
        <v>792</v>
      </c>
      <c r="H20" s="68">
        <f t="shared" si="0"/>
        <v>1298</v>
      </c>
      <c r="I20" s="154">
        <f t="shared" si="1"/>
        <v>84.37</v>
      </c>
      <c r="J20" s="29">
        <f t="shared" si="2"/>
        <v>84</v>
      </c>
    </row>
    <row r="21" spans="1:10" ht="24.75" customHeight="1">
      <c r="A21" s="41"/>
      <c r="B21" s="266"/>
      <c r="C21" s="268"/>
      <c r="D21" s="16" t="s">
        <v>1036</v>
      </c>
      <c r="E21" s="45">
        <v>362</v>
      </c>
      <c r="F21" s="45">
        <v>164</v>
      </c>
      <c r="G21" s="45">
        <v>530</v>
      </c>
      <c r="H21" s="68">
        <f t="shared" si="0"/>
        <v>1056</v>
      </c>
      <c r="I21" s="154">
        <f t="shared" si="1"/>
        <v>68.64</v>
      </c>
      <c r="J21" s="29">
        <f t="shared" si="2"/>
        <v>69</v>
      </c>
    </row>
    <row r="22" spans="1:10" ht="24.75" customHeight="1">
      <c r="A22" s="41"/>
      <c r="B22" s="267"/>
      <c r="C22" s="269"/>
      <c r="D22" s="16" t="s">
        <v>1037</v>
      </c>
      <c r="E22" s="45">
        <v>287</v>
      </c>
      <c r="F22" s="45">
        <v>139</v>
      </c>
      <c r="G22" s="45">
        <v>361</v>
      </c>
      <c r="H22" s="68">
        <f t="shared" si="0"/>
        <v>787</v>
      </c>
      <c r="I22" s="154">
        <f t="shared" si="1"/>
        <v>51.155</v>
      </c>
      <c r="J22" s="29">
        <f t="shared" si="2"/>
        <v>51</v>
      </c>
    </row>
    <row r="23" spans="1:10" ht="24.75" customHeight="1" thickBot="1">
      <c r="A23" s="41"/>
      <c r="B23" s="272" t="s">
        <v>8</v>
      </c>
      <c r="C23" s="273"/>
      <c r="D23" s="274"/>
      <c r="E23" s="46">
        <f>SUM(E19:E22)</f>
        <v>1126</v>
      </c>
      <c r="F23" s="46">
        <f>SUM(F19:F22)</f>
        <v>810</v>
      </c>
      <c r="G23" s="46">
        <f>SUM(G19:G22)</f>
        <v>2088</v>
      </c>
      <c r="H23" s="69">
        <f>SUM(E23:G23)</f>
        <v>4024</v>
      </c>
      <c r="I23" s="156">
        <f t="shared" si="1"/>
        <v>261.56</v>
      </c>
      <c r="J23" s="46">
        <f>SUM(J19:J22)</f>
        <v>261</v>
      </c>
    </row>
    <row r="24" spans="1:10" ht="24.75" customHeight="1" thickTop="1">
      <c r="A24" s="41"/>
      <c r="B24" s="266">
        <v>5</v>
      </c>
      <c r="C24" s="268" t="s">
        <v>1038</v>
      </c>
      <c r="D24" s="17" t="s">
        <v>1039</v>
      </c>
      <c r="E24" s="45">
        <v>421</v>
      </c>
      <c r="F24" s="45">
        <v>254</v>
      </c>
      <c r="G24" s="45">
        <v>818</v>
      </c>
      <c r="H24" s="70">
        <f t="shared" si="0"/>
        <v>1493</v>
      </c>
      <c r="I24" s="155">
        <f t="shared" si="1"/>
        <v>97.045</v>
      </c>
      <c r="J24" s="34">
        <f t="shared" si="2"/>
        <v>97</v>
      </c>
    </row>
    <row r="25" spans="1:10" ht="24.75" customHeight="1">
      <c r="A25" s="41"/>
      <c r="B25" s="267"/>
      <c r="C25" s="269"/>
      <c r="D25" s="16" t="s">
        <v>1040</v>
      </c>
      <c r="E25" s="45">
        <v>919</v>
      </c>
      <c r="F25" s="45">
        <v>517</v>
      </c>
      <c r="G25" s="45">
        <v>1102</v>
      </c>
      <c r="H25" s="68">
        <f t="shared" si="0"/>
        <v>2538</v>
      </c>
      <c r="I25" s="154">
        <f t="shared" si="1"/>
        <v>164.97</v>
      </c>
      <c r="J25" s="29">
        <f t="shared" si="2"/>
        <v>165</v>
      </c>
    </row>
    <row r="26" spans="1:10" ht="24.75" customHeight="1" thickBot="1">
      <c r="A26" s="41"/>
      <c r="B26" s="272" t="s">
        <v>8</v>
      </c>
      <c r="C26" s="273"/>
      <c r="D26" s="274"/>
      <c r="E26" s="46">
        <f>SUM(E24:E25)</f>
        <v>1340</v>
      </c>
      <c r="F26" s="46">
        <f>SUM(F24:F25)</f>
        <v>771</v>
      </c>
      <c r="G26" s="46">
        <f>SUM(G24:G25)</f>
        <v>1920</v>
      </c>
      <c r="H26" s="69">
        <f t="shared" si="0"/>
        <v>4031</v>
      </c>
      <c r="I26" s="156">
        <f t="shared" si="1"/>
        <v>262.015</v>
      </c>
      <c r="J26" s="46">
        <f>SUM(J24:J25)</f>
        <v>262</v>
      </c>
    </row>
    <row r="27" spans="1:10" ht="24.75" customHeight="1" thickTop="1">
      <c r="A27" s="41"/>
      <c r="B27" s="275">
        <v>6</v>
      </c>
      <c r="C27" s="276" t="s">
        <v>1041</v>
      </c>
      <c r="D27" s="16" t="s">
        <v>1042</v>
      </c>
      <c r="E27" s="45">
        <v>562</v>
      </c>
      <c r="F27" s="45">
        <v>222</v>
      </c>
      <c r="G27" s="45">
        <v>568</v>
      </c>
      <c r="H27" s="70">
        <f t="shared" si="0"/>
        <v>1352</v>
      </c>
      <c r="I27" s="155">
        <f t="shared" si="1"/>
        <v>87.88</v>
      </c>
      <c r="J27" s="34">
        <f t="shared" si="2"/>
        <v>88</v>
      </c>
    </row>
    <row r="28" spans="1:10" ht="24.75" customHeight="1">
      <c r="A28" s="41"/>
      <c r="B28" s="275"/>
      <c r="C28" s="276"/>
      <c r="D28" s="16" t="s">
        <v>1043</v>
      </c>
      <c r="E28" s="45">
        <v>514</v>
      </c>
      <c r="F28" s="45">
        <v>235</v>
      </c>
      <c r="G28" s="45">
        <v>592</v>
      </c>
      <c r="H28" s="68">
        <f t="shared" si="0"/>
        <v>1341</v>
      </c>
      <c r="I28" s="154">
        <f t="shared" si="1"/>
        <v>87.165</v>
      </c>
      <c r="J28" s="29">
        <f t="shared" si="2"/>
        <v>87</v>
      </c>
    </row>
    <row r="29" spans="1:10" ht="24.75" customHeight="1">
      <c r="A29" s="41"/>
      <c r="B29" s="275"/>
      <c r="C29" s="276"/>
      <c r="D29" s="16" t="s">
        <v>1044</v>
      </c>
      <c r="E29" s="45">
        <v>408</v>
      </c>
      <c r="F29" s="45">
        <v>179</v>
      </c>
      <c r="G29" s="45">
        <v>455</v>
      </c>
      <c r="H29" s="68">
        <f>SUM(E29:G29)</f>
        <v>1042</v>
      </c>
      <c r="I29" s="154">
        <f t="shared" si="1"/>
        <v>67.73</v>
      </c>
      <c r="J29" s="29">
        <f t="shared" si="2"/>
        <v>68</v>
      </c>
    </row>
    <row r="30" spans="1:10" ht="24.75" customHeight="1" thickBot="1">
      <c r="A30" s="41"/>
      <c r="B30" s="272" t="s">
        <v>8</v>
      </c>
      <c r="C30" s="273"/>
      <c r="D30" s="274"/>
      <c r="E30" s="46">
        <f>SUM(E27:E29)</f>
        <v>1484</v>
      </c>
      <c r="F30" s="46">
        <f>SUM(F27:F29)</f>
        <v>636</v>
      </c>
      <c r="G30" s="46">
        <f>SUM(G27:G29)</f>
        <v>1615</v>
      </c>
      <c r="H30" s="69">
        <f>SUM(E30:G30)</f>
        <v>3735</v>
      </c>
      <c r="I30" s="156">
        <f t="shared" si="1"/>
        <v>242.775</v>
      </c>
      <c r="J30" s="46">
        <f>SUM(J27:J29)</f>
        <v>243</v>
      </c>
    </row>
    <row r="31" spans="1:10" ht="24.75" customHeight="1" thickTop="1">
      <c r="A31" s="41"/>
      <c r="B31" s="266">
        <v>7</v>
      </c>
      <c r="C31" s="268" t="s">
        <v>1045</v>
      </c>
      <c r="D31" s="17" t="s">
        <v>1046</v>
      </c>
      <c r="E31" s="45">
        <v>1036</v>
      </c>
      <c r="F31" s="45">
        <v>702</v>
      </c>
      <c r="G31" s="45">
        <v>1301</v>
      </c>
      <c r="H31" s="70">
        <f aca="true" t="shared" si="3" ref="H31:H37">SUM(E31:G31)</f>
        <v>3039</v>
      </c>
      <c r="I31" s="155">
        <f t="shared" si="1"/>
        <v>197.535</v>
      </c>
      <c r="J31" s="34">
        <f t="shared" si="2"/>
        <v>198</v>
      </c>
    </row>
    <row r="32" spans="1:10" ht="24.75" customHeight="1">
      <c r="A32" s="41"/>
      <c r="B32" s="267"/>
      <c r="C32" s="269"/>
      <c r="D32" s="16" t="s">
        <v>1047</v>
      </c>
      <c r="E32" s="45">
        <v>789</v>
      </c>
      <c r="F32" s="45">
        <v>647</v>
      </c>
      <c r="G32" s="45">
        <v>1581</v>
      </c>
      <c r="H32" s="68">
        <f t="shared" si="3"/>
        <v>3017</v>
      </c>
      <c r="I32" s="154">
        <f t="shared" si="1"/>
        <v>196.10500000000002</v>
      </c>
      <c r="J32" s="29">
        <f t="shared" si="2"/>
        <v>196</v>
      </c>
    </row>
    <row r="33" spans="1:10" ht="24.75" customHeight="1" thickBot="1">
      <c r="A33" s="41"/>
      <c r="B33" s="272" t="s">
        <v>8</v>
      </c>
      <c r="C33" s="273"/>
      <c r="D33" s="274"/>
      <c r="E33" s="46">
        <f>SUM(E31:E32)</f>
        <v>1825</v>
      </c>
      <c r="F33" s="46">
        <f>SUM(F31:F32)</f>
        <v>1349</v>
      </c>
      <c r="G33" s="46">
        <f>SUM(G31:G32)</f>
        <v>2882</v>
      </c>
      <c r="H33" s="69">
        <f t="shared" si="3"/>
        <v>6056</v>
      </c>
      <c r="I33" s="156">
        <f t="shared" si="1"/>
        <v>393.64</v>
      </c>
      <c r="J33" s="46">
        <f>SUM(J31:J32)</f>
        <v>394</v>
      </c>
    </row>
    <row r="34" spans="1:10" ht="24.75" customHeight="1" thickTop="1">
      <c r="A34" s="41"/>
      <c r="B34" s="266">
        <v>8</v>
      </c>
      <c r="C34" s="268" t="s">
        <v>1048</v>
      </c>
      <c r="D34" s="17" t="s">
        <v>1049</v>
      </c>
      <c r="E34" s="45">
        <v>779</v>
      </c>
      <c r="F34" s="45">
        <v>603</v>
      </c>
      <c r="G34" s="45">
        <v>1304</v>
      </c>
      <c r="H34" s="70">
        <f t="shared" si="3"/>
        <v>2686</v>
      </c>
      <c r="I34" s="155">
        <f t="shared" si="1"/>
        <v>174.59</v>
      </c>
      <c r="J34" s="34">
        <f t="shared" si="2"/>
        <v>175</v>
      </c>
    </row>
    <row r="35" spans="1:10" ht="24.75" customHeight="1">
      <c r="A35" s="41"/>
      <c r="B35" s="267"/>
      <c r="C35" s="269"/>
      <c r="D35" s="16" t="s">
        <v>1050</v>
      </c>
      <c r="E35" s="45">
        <v>771</v>
      </c>
      <c r="F35" s="45">
        <v>454</v>
      </c>
      <c r="G35" s="45">
        <v>1195</v>
      </c>
      <c r="H35" s="68">
        <f t="shared" si="3"/>
        <v>2420</v>
      </c>
      <c r="I35" s="154">
        <f t="shared" si="1"/>
        <v>157.29999999999998</v>
      </c>
      <c r="J35" s="29">
        <f t="shared" si="2"/>
        <v>157</v>
      </c>
    </row>
    <row r="36" spans="1:10" ht="24.75" customHeight="1" thickBot="1">
      <c r="A36" s="41"/>
      <c r="B36" s="272" t="s">
        <v>8</v>
      </c>
      <c r="C36" s="273"/>
      <c r="D36" s="274"/>
      <c r="E36" s="46">
        <f>SUM(E34:E35)</f>
        <v>1550</v>
      </c>
      <c r="F36" s="46">
        <f>SUM(F34:F35)</f>
        <v>1057</v>
      </c>
      <c r="G36" s="46">
        <f>SUM(G34:G35)</f>
        <v>2499</v>
      </c>
      <c r="H36" s="69">
        <f>SUM(E36:G36)</f>
        <v>5106</v>
      </c>
      <c r="I36" s="156">
        <f t="shared" si="1"/>
        <v>331.89</v>
      </c>
      <c r="J36" s="46">
        <f>SUM(J34:J35)</f>
        <v>332</v>
      </c>
    </row>
    <row r="37" spans="1:10" ht="24.75" customHeight="1" thickTop="1">
      <c r="A37" s="41"/>
      <c r="B37" s="266">
        <v>9</v>
      </c>
      <c r="C37" s="268" t="s">
        <v>1051</v>
      </c>
      <c r="D37" s="17" t="s">
        <v>1052</v>
      </c>
      <c r="E37" s="45">
        <v>355</v>
      </c>
      <c r="F37" s="45">
        <v>262</v>
      </c>
      <c r="G37" s="45">
        <v>741</v>
      </c>
      <c r="H37" s="70">
        <f t="shared" si="3"/>
        <v>1358</v>
      </c>
      <c r="I37" s="155">
        <f t="shared" si="1"/>
        <v>88.27</v>
      </c>
      <c r="J37" s="34">
        <f t="shared" si="2"/>
        <v>88</v>
      </c>
    </row>
    <row r="38" spans="1:10" ht="24.75" customHeight="1">
      <c r="A38" s="41"/>
      <c r="B38" s="267"/>
      <c r="C38" s="269"/>
      <c r="D38" s="16" t="s">
        <v>1053</v>
      </c>
      <c r="E38" s="45">
        <v>370</v>
      </c>
      <c r="F38" s="45">
        <v>312</v>
      </c>
      <c r="G38" s="45">
        <v>733</v>
      </c>
      <c r="H38" s="68">
        <f>SUM(E38:G38)</f>
        <v>1415</v>
      </c>
      <c r="I38" s="154">
        <f t="shared" si="1"/>
        <v>91.97500000000001</v>
      </c>
      <c r="J38" s="29">
        <f t="shared" si="2"/>
        <v>92</v>
      </c>
    </row>
    <row r="39" spans="1:10" ht="24.75" customHeight="1" thickBot="1">
      <c r="A39" s="41"/>
      <c r="B39" s="272" t="s">
        <v>8</v>
      </c>
      <c r="C39" s="273"/>
      <c r="D39" s="274"/>
      <c r="E39" s="46">
        <f>SUM(E37:E38)</f>
        <v>725</v>
      </c>
      <c r="F39" s="46">
        <f>SUM(F37:F38)</f>
        <v>574</v>
      </c>
      <c r="G39" s="46">
        <f>SUM(G37:G38)</f>
        <v>1474</v>
      </c>
      <c r="H39" s="69">
        <f aca="true" t="shared" si="4" ref="H39:H44">SUM(E39:G39)</f>
        <v>2773</v>
      </c>
      <c r="I39" s="156">
        <f t="shared" si="1"/>
        <v>180.245</v>
      </c>
      <c r="J39" s="46">
        <f>SUM(J37:J38)</f>
        <v>180</v>
      </c>
    </row>
    <row r="40" spans="1:10" ht="24.75" customHeight="1" thickTop="1">
      <c r="A40" s="41"/>
      <c r="B40" s="22">
        <v>10</v>
      </c>
      <c r="C40" s="49" t="s">
        <v>1054</v>
      </c>
      <c r="D40" s="17" t="s">
        <v>1055</v>
      </c>
      <c r="E40" s="45">
        <v>375</v>
      </c>
      <c r="F40" s="45">
        <v>381</v>
      </c>
      <c r="G40" s="45">
        <v>1187</v>
      </c>
      <c r="H40" s="70">
        <f t="shared" si="4"/>
        <v>1943</v>
      </c>
      <c r="I40" s="155">
        <f t="shared" si="1"/>
        <v>126.295</v>
      </c>
      <c r="J40" s="34">
        <f t="shared" si="2"/>
        <v>126</v>
      </c>
    </row>
    <row r="41" spans="1:10" ht="24.75" customHeight="1" thickBot="1">
      <c r="A41" s="41"/>
      <c r="B41" s="272" t="s">
        <v>8</v>
      </c>
      <c r="C41" s="273"/>
      <c r="D41" s="274"/>
      <c r="E41" s="46">
        <f>SUM(E40)</f>
        <v>375</v>
      </c>
      <c r="F41" s="46">
        <f>SUM(F40)</f>
        <v>381</v>
      </c>
      <c r="G41" s="46">
        <f>SUM(G40)</f>
        <v>1187</v>
      </c>
      <c r="H41" s="69">
        <f t="shared" si="4"/>
        <v>1943</v>
      </c>
      <c r="I41" s="156">
        <f t="shared" si="1"/>
        <v>126.295</v>
      </c>
      <c r="J41" s="46">
        <f>SUM(J40)</f>
        <v>126</v>
      </c>
    </row>
    <row r="42" spans="1:10" ht="24.75" customHeight="1" thickTop="1">
      <c r="A42" s="41"/>
      <c r="B42" s="22">
        <v>11</v>
      </c>
      <c r="C42" s="49" t="s">
        <v>1056</v>
      </c>
      <c r="D42" s="17" t="s">
        <v>1057</v>
      </c>
      <c r="E42" s="45">
        <v>446</v>
      </c>
      <c r="F42" s="45">
        <v>196</v>
      </c>
      <c r="G42" s="45">
        <v>462</v>
      </c>
      <c r="H42" s="70">
        <f t="shared" si="4"/>
        <v>1104</v>
      </c>
      <c r="I42" s="155">
        <f t="shared" si="1"/>
        <v>71.75999999999999</v>
      </c>
      <c r="J42" s="34">
        <f t="shared" si="2"/>
        <v>72</v>
      </c>
    </row>
    <row r="43" spans="1:10" ht="24.75" customHeight="1" thickBot="1">
      <c r="A43" s="41"/>
      <c r="B43" s="272" t="s">
        <v>8</v>
      </c>
      <c r="C43" s="273"/>
      <c r="D43" s="274"/>
      <c r="E43" s="46">
        <f>SUM(E42)</f>
        <v>446</v>
      </c>
      <c r="F43" s="46">
        <f>SUM(F42)</f>
        <v>196</v>
      </c>
      <c r="G43" s="46">
        <f>SUM(G42)</f>
        <v>462</v>
      </c>
      <c r="H43" s="69">
        <f t="shared" si="4"/>
        <v>1104</v>
      </c>
      <c r="I43" s="156">
        <f t="shared" si="1"/>
        <v>71.75999999999999</v>
      </c>
      <c r="J43" s="46">
        <f>SUM(J42)</f>
        <v>72</v>
      </c>
    </row>
    <row r="44" spans="1:10" ht="24.75" customHeight="1" thickBot="1" thickTop="1">
      <c r="A44" s="41"/>
      <c r="B44" s="272" t="s">
        <v>59</v>
      </c>
      <c r="C44" s="273"/>
      <c r="D44" s="274"/>
      <c r="E44" s="48">
        <f>E43+E41+E39+E36+E33++E30+E26+E23+E18++E14+E9</f>
        <v>12214</v>
      </c>
      <c r="F44" s="48">
        <f>F43+F41+F39+F36+F33++F30+F26+F23+F18++F14+F9</f>
        <v>7667</v>
      </c>
      <c r="G44" s="48">
        <f>G43+G41+G39+G36+G33++G30+G26+G23+G18++G14+G9</f>
        <v>17913</v>
      </c>
      <c r="H44" s="80">
        <f t="shared" si="4"/>
        <v>37794</v>
      </c>
      <c r="I44" s="157">
        <f t="shared" si="1"/>
        <v>2456.61</v>
      </c>
      <c r="J44" s="191">
        <f>J43+J41+J39+J36+J33++J30+J26+J23+J18++J14+J9</f>
        <v>2457</v>
      </c>
    </row>
    <row r="45" spans="1:8" ht="24.75" customHeight="1" thickTop="1">
      <c r="A45" s="41"/>
      <c r="B45" s="55"/>
      <c r="C45" s="55"/>
      <c r="D45" s="55"/>
      <c r="E45" s="78"/>
      <c r="F45" s="78"/>
      <c r="G45" s="78"/>
      <c r="H45" s="81"/>
    </row>
    <row r="46" spans="1:8" ht="24.75" customHeight="1">
      <c r="A46" s="41"/>
      <c r="B46" s="55"/>
      <c r="C46" s="57"/>
      <c r="D46" s="57"/>
      <c r="E46" s="55"/>
      <c r="F46" s="55"/>
      <c r="G46" s="55"/>
      <c r="H46" s="41"/>
    </row>
    <row r="47" spans="1:8" ht="24.75" customHeight="1">
      <c r="A47" s="41"/>
      <c r="B47" s="58"/>
      <c r="C47" s="59"/>
      <c r="D47" s="60"/>
      <c r="E47" s="61"/>
      <c r="F47" s="58"/>
      <c r="G47" s="58"/>
      <c r="H47" s="41"/>
    </row>
    <row r="48" spans="2:7" ht="24.75" customHeight="1">
      <c r="B48" s="5"/>
      <c r="C48" s="6"/>
      <c r="D48" s="7"/>
      <c r="E48" s="8"/>
      <c r="F48" s="5"/>
      <c r="G48" s="5"/>
    </row>
    <row r="49" spans="2:7" ht="24.75" customHeight="1">
      <c r="B49" s="5"/>
      <c r="C49" s="6"/>
      <c r="D49" s="7"/>
      <c r="E49" s="8"/>
      <c r="F49" s="8"/>
      <c r="G49" s="8"/>
    </row>
    <row r="50" spans="2:7" ht="24.75" customHeight="1">
      <c r="B50" s="5"/>
      <c r="C50" s="6"/>
      <c r="D50" s="7"/>
      <c r="E50" s="8"/>
      <c r="F50" s="8"/>
      <c r="G50" s="8"/>
    </row>
    <row r="51" spans="2:7" ht="24.75" customHeight="1">
      <c r="B51" s="5"/>
      <c r="C51" s="6"/>
      <c r="D51" s="7"/>
      <c r="E51" s="8"/>
      <c r="F51" s="8"/>
      <c r="G51" s="8"/>
    </row>
    <row r="52" spans="2:7" ht="24.75" customHeight="1">
      <c r="B52" s="5"/>
      <c r="C52" s="6"/>
      <c r="D52" s="7"/>
      <c r="E52" s="8"/>
      <c r="F52" s="5"/>
      <c r="G52" s="5"/>
    </row>
    <row r="53" spans="2:7" ht="15">
      <c r="B53" s="5"/>
      <c r="C53" s="6"/>
      <c r="D53" s="7"/>
      <c r="E53" s="8"/>
      <c r="F53" s="5"/>
      <c r="G53" s="5"/>
    </row>
    <row r="54" spans="2:7" ht="15">
      <c r="B54" s="5"/>
      <c r="C54" s="6"/>
      <c r="D54" s="7"/>
      <c r="E54" s="8"/>
      <c r="F54" s="8"/>
      <c r="G54" s="8"/>
    </row>
  </sheetData>
  <sheetProtection/>
  <mergeCells count="41">
    <mergeCell ref="J4:J5"/>
    <mergeCell ref="B23:D23"/>
    <mergeCell ref="B30:D30"/>
    <mergeCell ref="B31:B32"/>
    <mergeCell ref="C31:C32"/>
    <mergeCell ref="B14:D14"/>
    <mergeCell ref="B15:B17"/>
    <mergeCell ref="C15:C17"/>
    <mergeCell ref="B18:D18"/>
    <mergeCell ref="B19:B22"/>
    <mergeCell ref="C19:C22"/>
    <mergeCell ref="B10:B13"/>
    <mergeCell ref="C10:C13"/>
    <mergeCell ref="G4:G5"/>
    <mergeCell ref="B6:B8"/>
    <mergeCell ref="C6:C8"/>
    <mergeCell ref="B33:D33"/>
    <mergeCell ref="B24:B25"/>
    <mergeCell ref="C24:C25"/>
    <mergeCell ref="B26:D26"/>
    <mergeCell ref="B27:B29"/>
    <mergeCell ref="C27:C29"/>
    <mergeCell ref="B34:B35"/>
    <mergeCell ref="C34:C35"/>
    <mergeCell ref="B44:D44"/>
    <mergeCell ref="B36:D36"/>
    <mergeCell ref="B37:B38"/>
    <mergeCell ref="C37:C38"/>
    <mergeCell ref="B39:D39"/>
    <mergeCell ref="B41:D41"/>
    <mergeCell ref="B43:D43"/>
    <mergeCell ref="B9:D9"/>
    <mergeCell ref="E4:E5"/>
    <mergeCell ref="I4:I5"/>
    <mergeCell ref="B2:G2"/>
    <mergeCell ref="B3:G3"/>
    <mergeCell ref="B4:B5"/>
    <mergeCell ref="C4:C5"/>
    <mergeCell ref="D4:D5"/>
    <mergeCell ref="F4:F5"/>
    <mergeCell ref="H4:H5"/>
  </mergeCells>
  <printOptions/>
  <pageMargins left="0.45" right="0.2" top="0" bottom="0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89"/>
  <sheetViews>
    <sheetView zoomScalePageLayoutView="0" workbookViewId="0" topLeftCell="A1">
      <selection activeCell="N85" sqref="N85"/>
    </sheetView>
  </sheetViews>
  <sheetFormatPr defaultColWidth="9.140625" defaultRowHeight="15"/>
  <cols>
    <col min="1" max="1" width="1.57421875" style="0" customWidth="1"/>
    <col min="2" max="2" width="5.421875" style="0" customWidth="1"/>
    <col min="3" max="3" width="20.421875" style="0" customWidth="1"/>
    <col min="4" max="4" width="20.57421875" style="0" customWidth="1"/>
    <col min="9" max="9" width="0" style="0" hidden="1" customWidth="1"/>
    <col min="10" max="10" width="9.140625" style="0" customWidth="1"/>
  </cols>
  <sheetData>
    <row r="2" spans="2:7" ht="18.75" customHeight="1">
      <c r="B2" s="213"/>
      <c r="C2" s="213"/>
      <c r="D2" s="213"/>
      <c r="E2" s="213"/>
      <c r="F2" s="213"/>
      <c r="G2" s="213"/>
    </row>
    <row r="3" spans="2:7" ht="27" customHeight="1">
      <c r="B3" s="214" t="s">
        <v>1058</v>
      </c>
      <c r="C3" s="214"/>
      <c r="D3" s="214"/>
      <c r="E3" s="214"/>
      <c r="F3" s="214"/>
      <c r="G3" s="214"/>
    </row>
    <row r="4" spans="2:10" s="41" customFormat="1" ht="15" customHeight="1">
      <c r="B4" s="260" t="s">
        <v>1</v>
      </c>
      <c r="C4" s="260" t="s">
        <v>2</v>
      </c>
      <c r="D4" s="262" t="s">
        <v>3</v>
      </c>
      <c r="E4" s="283" t="s">
        <v>1409</v>
      </c>
      <c r="F4" s="283" t="s">
        <v>1405</v>
      </c>
      <c r="G4" s="283" t="s">
        <v>1408</v>
      </c>
      <c r="H4" s="322" t="s">
        <v>8</v>
      </c>
      <c r="I4" s="281"/>
      <c r="J4" s="281"/>
    </row>
    <row r="5" spans="2:10" s="41" customFormat="1" ht="18.75">
      <c r="B5" s="261"/>
      <c r="C5" s="261"/>
      <c r="D5" s="263"/>
      <c r="E5" s="284"/>
      <c r="F5" s="284"/>
      <c r="G5" s="284"/>
      <c r="H5" s="323"/>
      <c r="I5" s="282"/>
      <c r="J5" s="282"/>
    </row>
    <row r="6" spans="2:10" s="41" customFormat="1" ht="27.75" customHeight="1">
      <c r="B6" s="63">
        <v>1</v>
      </c>
      <c r="C6" s="64" t="s">
        <v>1059</v>
      </c>
      <c r="D6" s="16" t="s">
        <v>1060</v>
      </c>
      <c r="E6" s="45">
        <v>679</v>
      </c>
      <c r="F6" s="45">
        <v>509</v>
      </c>
      <c r="G6" s="45">
        <v>807</v>
      </c>
      <c r="H6" s="42">
        <f>SUM(E6:G6)</f>
        <v>1995</v>
      </c>
      <c r="I6" s="98">
        <f>SUM(H6/100)*6.47</f>
        <v>129.07649999999998</v>
      </c>
      <c r="J6" s="42">
        <f>ROUND(I6,0)</f>
        <v>129</v>
      </c>
    </row>
    <row r="7" spans="2:10" s="41" customFormat="1" ht="27.75" customHeight="1" thickBot="1">
      <c r="B7" s="272" t="s">
        <v>8</v>
      </c>
      <c r="C7" s="273"/>
      <c r="D7" s="274"/>
      <c r="E7" s="46">
        <f>SUM(E6)</f>
        <v>679</v>
      </c>
      <c r="F7" s="46">
        <f>SUM(F6)</f>
        <v>509</v>
      </c>
      <c r="G7" s="46">
        <f>SUM(G6)</f>
        <v>807</v>
      </c>
      <c r="H7" s="44">
        <f aca="true" t="shared" si="0" ref="H7:H28">SUM(E7:G7)</f>
        <v>1995</v>
      </c>
      <c r="I7" s="99">
        <f aca="true" t="shared" si="1" ref="I7:I70">SUM(H7/100)*6.47</f>
        <v>129.07649999999998</v>
      </c>
      <c r="J7" s="46">
        <f>SUM(J6)</f>
        <v>129</v>
      </c>
    </row>
    <row r="8" spans="2:10" s="41" customFormat="1" ht="27.75" customHeight="1" thickTop="1">
      <c r="B8" s="22">
        <v>2</v>
      </c>
      <c r="C8" s="49" t="s">
        <v>1061</v>
      </c>
      <c r="D8" s="17" t="s">
        <v>1062</v>
      </c>
      <c r="E8" s="45">
        <v>1068</v>
      </c>
      <c r="F8" s="45">
        <v>367</v>
      </c>
      <c r="G8" s="45">
        <v>598</v>
      </c>
      <c r="H8" s="43">
        <f t="shared" si="0"/>
        <v>2033</v>
      </c>
      <c r="I8" s="100">
        <f t="shared" si="1"/>
        <v>131.53509999999997</v>
      </c>
      <c r="J8" s="43">
        <f aca="true" t="shared" si="2" ref="J8:J69">ROUND(I8,0)</f>
        <v>132</v>
      </c>
    </row>
    <row r="9" spans="2:10" s="41" customFormat="1" ht="27.75" customHeight="1" thickBot="1">
      <c r="B9" s="272" t="s">
        <v>8</v>
      </c>
      <c r="C9" s="273"/>
      <c r="D9" s="274"/>
      <c r="E9" s="46">
        <f>SUM(E8)</f>
        <v>1068</v>
      </c>
      <c r="F9" s="46">
        <f>SUM(F8)</f>
        <v>367</v>
      </c>
      <c r="G9" s="46">
        <f>SUM(G8)</f>
        <v>598</v>
      </c>
      <c r="H9" s="44">
        <f t="shared" si="0"/>
        <v>2033</v>
      </c>
      <c r="I9" s="99">
        <f t="shared" si="1"/>
        <v>131.53509999999997</v>
      </c>
      <c r="J9" s="46">
        <f>SUM(J8)</f>
        <v>132</v>
      </c>
    </row>
    <row r="10" spans="2:10" s="41" customFormat="1" ht="27.75" customHeight="1" thickTop="1">
      <c r="B10" s="266">
        <v>3</v>
      </c>
      <c r="C10" s="268" t="s">
        <v>1063</v>
      </c>
      <c r="D10" s="17" t="s">
        <v>1064</v>
      </c>
      <c r="E10" s="45">
        <v>614</v>
      </c>
      <c r="F10" s="45">
        <v>197</v>
      </c>
      <c r="G10" s="45">
        <v>350</v>
      </c>
      <c r="H10" s="43">
        <f t="shared" si="0"/>
        <v>1161</v>
      </c>
      <c r="I10" s="100">
        <f t="shared" si="1"/>
        <v>75.1167</v>
      </c>
      <c r="J10" s="43">
        <f t="shared" si="2"/>
        <v>75</v>
      </c>
    </row>
    <row r="11" spans="2:10" s="41" customFormat="1" ht="27.75" customHeight="1">
      <c r="B11" s="266"/>
      <c r="C11" s="268"/>
      <c r="D11" s="16" t="s">
        <v>1065</v>
      </c>
      <c r="E11" s="45">
        <v>1033</v>
      </c>
      <c r="F11" s="45">
        <v>276</v>
      </c>
      <c r="G11" s="45">
        <v>384</v>
      </c>
      <c r="H11" s="42">
        <f t="shared" si="0"/>
        <v>1693</v>
      </c>
      <c r="I11" s="98">
        <f t="shared" si="1"/>
        <v>109.5371</v>
      </c>
      <c r="J11" s="42">
        <f t="shared" si="2"/>
        <v>110</v>
      </c>
    </row>
    <row r="12" spans="2:10" s="41" customFormat="1" ht="27.75" customHeight="1">
      <c r="B12" s="267"/>
      <c r="C12" s="269"/>
      <c r="D12" s="16" t="s">
        <v>1066</v>
      </c>
      <c r="E12" s="45">
        <v>840</v>
      </c>
      <c r="F12" s="45">
        <v>216</v>
      </c>
      <c r="G12" s="45">
        <v>323</v>
      </c>
      <c r="H12" s="42">
        <f>SUM(E12:G12)</f>
        <v>1379</v>
      </c>
      <c r="I12" s="98">
        <f t="shared" si="1"/>
        <v>89.22129999999999</v>
      </c>
      <c r="J12" s="42">
        <f t="shared" si="2"/>
        <v>89</v>
      </c>
    </row>
    <row r="13" spans="2:10" s="41" customFormat="1" ht="27.75" customHeight="1" thickBot="1">
      <c r="B13" s="272" t="s">
        <v>8</v>
      </c>
      <c r="C13" s="273"/>
      <c r="D13" s="274"/>
      <c r="E13" s="46">
        <f>SUM(E10:E12)</f>
        <v>2487</v>
      </c>
      <c r="F13" s="46">
        <f>SUM(F10:F12)</f>
        <v>689</v>
      </c>
      <c r="G13" s="46">
        <f>SUM(G10:G12)</f>
        <v>1057</v>
      </c>
      <c r="H13" s="44">
        <f t="shared" si="0"/>
        <v>4233</v>
      </c>
      <c r="I13" s="99">
        <f t="shared" si="1"/>
        <v>273.8751</v>
      </c>
      <c r="J13" s="46">
        <f>SUM(J10:J12)</f>
        <v>274</v>
      </c>
    </row>
    <row r="14" spans="2:10" s="41" customFormat="1" ht="27.75" customHeight="1" thickTop="1">
      <c r="B14" s="266">
        <v>4</v>
      </c>
      <c r="C14" s="268" t="s">
        <v>1067</v>
      </c>
      <c r="D14" s="17" t="s">
        <v>1068</v>
      </c>
      <c r="E14" s="45">
        <v>389</v>
      </c>
      <c r="F14" s="45">
        <v>175</v>
      </c>
      <c r="G14" s="45">
        <v>307</v>
      </c>
      <c r="H14" s="43">
        <f t="shared" si="0"/>
        <v>871</v>
      </c>
      <c r="I14" s="100">
        <f t="shared" si="1"/>
        <v>56.3537</v>
      </c>
      <c r="J14" s="43">
        <f t="shared" si="2"/>
        <v>56</v>
      </c>
    </row>
    <row r="15" spans="2:10" s="41" customFormat="1" ht="27.75" customHeight="1">
      <c r="B15" s="267"/>
      <c r="C15" s="269"/>
      <c r="D15" s="16" t="s">
        <v>1069</v>
      </c>
      <c r="E15" s="45">
        <v>339</v>
      </c>
      <c r="F15" s="45">
        <v>160</v>
      </c>
      <c r="G15" s="45">
        <v>308</v>
      </c>
      <c r="H15" s="42">
        <f t="shared" si="0"/>
        <v>807</v>
      </c>
      <c r="I15" s="98">
        <f t="shared" si="1"/>
        <v>52.2129</v>
      </c>
      <c r="J15" s="42">
        <f t="shared" si="2"/>
        <v>52</v>
      </c>
    </row>
    <row r="16" spans="2:10" s="41" customFormat="1" ht="27.75" customHeight="1" thickBot="1">
      <c r="B16" s="272" t="s">
        <v>8</v>
      </c>
      <c r="C16" s="273"/>
      <c r="D16" s="274"/>
      <c r="E16" s="46">
        <f>SUM(E14:E15)</f>
        <v>728</v>
      </c>
      <c r="F16" s="46">
        <f>SUM(F14:F15)</f>
        <v>335</v>
      </c>
      <c r="G16" s="46">
        <f>SUM(G14:G15)</f>
        <v>615</v>
      </c>
      <c r="H16" s="44">
        <f t="shared" si="0"/>
        <v>1678</v>
      </c>
      <c r="I16" s="99">
        <f t="shared" si="1"/>
        <v>108.56660000000001</v>
      </c>
      <c r="J16" s="46">
        <f>SUM(J14:J15)</f>
        <v>108</v>
      </c>
    </row>
    <row r="17" spans="2:10" s="41" customFormat="1" ht="24.75" customHeight="1" thickTop="1">
      <c r="B17" s="266">
        <v>5</v>
      </c>
      <c r="C17" s="268" t="s">
        <v>1070</v>
      </c>
      <c r="D17" s="17" t="s">
        <v>1071</v>
      </c>
      <c r="E17" s="45">
        <v>549</v>
      </c>
      <c r="F17" s="45">
        <v>246</v>
      </c>
      <c r="G17" s="45">
        <v>442</v>
      </c>
      <c r="H17" s="43">
        <f>SUM(E17:G17)</f>
        <v>1237</v>
      </c>
      <c r="I17" s="100">
        <f t="shared" si="1"/>
        <v>80.03389999999999</v>
      </c>
      <c r="J17" s="43">
        <f t="shared" si="2"/>
        <v>80</v>
      </c>
    </row>
    <row r="18" spans="2:10" s="41" customFormat="1" ht="24.75" customHeight="1">
      <c r="B18" s="266"/>
      <c r="C18" s="268"/>
      <c r="D18" s="16" t="s">
        <v>1072</v>
      </c>
      <c r="E18" s="45">
        <v>520</v>
      </c>
      <c r="F18" s="45">
        <v>172</v>
      </c>
      <c r="G18" s="45">
        <v>364</v>
      </c>
      <c r="H18" s="42">
        <f t="shared" si="0"/>
        <v>1056</v>
      </c>
      <c r="I18" s="98">
        <f t="shared" si="1"/>
        <v>68.3232</v>
      </c>
      <c r="J18" s="42">
        <f t="shared" si="2"/>
        <v>68</v>
      </c>
    </row>
    <row r="19" spans="2:10" s="41" customFormat="1" ht="24.75" customHeight="1">
      <c r="B19" s="267"/>
      <c r="C19" s="269"/>
      <c r="D19" s="16" t="s">
        <v>1073</v>
      </c>
      <c r="E19" s="45">
        <v>401</v>
      </c>
      <c r="F19" s="45">
        <v>160</v>
      </c>
      <c r="G19" s="45">
        <v>314</v>
      </c>
      <c r="H19" s="42">
        <f t="shared" si="0"/>
        <v>875</v>
      </c>
      <c r="I19" s="98">
        <f t="shared" si="1"/>
        <v>56.6125</v>
      </c>
      <c r="J19" s="42">
        <f t="shared" si="2"/>
        <v>57</v>
      </c>
    </row>
    <row r="20" spans="2:10" s="41" customFormat="1" ht="24.75" customHeight="1" thickBot="1">
      <c r="B20" s="272" t="s">
        <v>8</v>
      </c>
      <c r="C20" s="273"/>
      <c r="D20" s="274"/>
      <c r="E20" s="46">
        <f>SUM(E17:E19)</f>
        <v>1470</v>
      </c>
      <c r="F20" s="46">
        <f>SUM(F17:F19)</f>
        <v>578</v>
      </c>
      <c r="G20" s="46">
        <f>SUM(G17:G19)</f>
        <v>1120</v>
      </c>
      <c r="H20" s="44">
        <f t="shared" si="0"/>
        <v>3168</v>
      </c>
      <c r="I20" s="99">
        <f t="shared" si="1"/>
        <v>204.96959999999999</v>
      </c>
      <c r="J20" s="46">
        <f>SUM(J17:J19)</f>
        <v>205</v>
      </c>
    </row>
    <row r="21" spans="2:10" s="41" customFormat="1" ht="24.75" customHeight="1" thickTop="1">
      <c r="B21" s="266">
        <v>6</v>
      </c>
      <c r="C21" s="268" t="s">
        <v>1074</v>
      </c>
      <c r="D21" s="17" t="s">
        <v>1075</v>
      </c>
      <c r="E21" s="45">
        <v>389</v>
      </c>
      <c r="F21" s="45">
        <v>89</v>
      </c>
      <c r="G21" s="45">
        <v>185</v>
      </c>
      <c r="H21" s="43">
        <f t="shared" si="0"/>
        <v>663</v>
      </c>
      <c r="I21" s="100">
        <f t="shared" si="1"/>
        <v>42.8961</v>
      </c>
      <c r="J21" s="43">
        <f t="shared" si="2"/>
        <v>43</v>
      </c>
    </row>
    <row r="22" spans="2:10" s="41" customFormat="1" ht="24.75" customHeight="1">
      <c r="B22" s="266"/>
      <c r="C22" s="268"/>
      <c r="D22" s="16" t="s">
        <v>1076</v>
      </c>
      <c r="E22" s="45">
        <v>324</v>
      </c>
      <c r="F22" s="45">
        <v>142</v>
      </c>
      <c r="G22" s="45">
        <v>282</v>
      </c>
      <c r="H22" s="42">
        <f t="shared" si="0"/>
        <v>748</v>
      </c>
      <c r="I22" s="98">
        <f t="shared" si="1"/>
        <v>48.3956</v>
      </c>
      <c r="J22" s="42">
        <f t="shared" si="2"/>
        <v>48</v>
      </c>
    </row>
    <row r="23" spans="2:10" s="41" customFormat="1" ht="24.75" customHeight="1">
      <c r="B23" s="267"/>
      <c r="C23" s="269"/>
      <c r="D23" s="16" t="s">
        <v>1077</v>
      </c>
      <c r="E23" s="45">
        <v>368</v>
      </c>
      <c r="F23" s="45">
        <v>122</v>
      </c>
      <c r="G23" s="45">
        <v>193</v>
      </c>
      <c r="H23" s="42">
        <f>SUM(E23:G23)</f>
        <v>683</v>
      </c>
      <c r="I23" s="98">
        <f t="shared" si="1"/>
        <v>44.1901</v>
      </c>
      <c r="J23" s="42">
        <f t="shared" si="2"/>
        <v>44</v>
      </c>
    </row>
    <row r="24" spans="2:10" s="41" customFormat="1" ht="24.75" customHeight="1" thickBot="1">
      <c r="B24" s="272" t="s">
        <v>8</v>
      </c>
      <c r="C24" s="273"/>
      <c r="D24" s="274"/>
      <c r="E24" s="46">
        <f>SUM(E21:E23)</f>
        <v>1081</v>
      </c>
      <c r="F24" s="46">
        <f>SUM(F21:F23)</f>
        <v>353</v>
      </c>
      <c r="G24" s="46">
        <f>SUM(G21:G23)</f>
        <v>660</v>
      </c>
      <c r="H24" s="44">
        <f t="shared" si="0"/>
        <v>2094</v>
      </c>
      <c r="I24" s="99">
        <f t="shared" si="1"/>
        <v>135.4818</v>
      </c>
      <c r="J24" s="46">
        <f>SUM(J21:J23)</f>
        <v>135</v>
      </c>
    </row>
    <row r="25" spans="2:10" s="41" customFormat="1" ht="24" customHeight="1" thickTop="1">
      <c r="B25" s="267">
        <v>7</v>
      </c>
      <c r="C25" s="269" t="s">
        <v>1078</v>
      </c>
      <c r="D25" s="17" t="s">
        <v>1079</v>
      </c>
      <c r="E25" s="45">
        <v>459</v>
      </c>
      <c r="F25" s="45">
        <v>206</v>
      </c>
      <c r="G25" s="45">
        <v>428</v>
      </c>
      <c r="H25" s="43">
        <f t="shared" si="0"/>
        <v>1093</v>
      </c>
      <c r="I25" s="100">
        <f t="shared" si="1"/>
        <v>70.7171</v>
      </c>
      <c r="J25" s="43">
        <f t="shared" si="2"/>
        <v>71</v>
      </c>
    </row>
    <row r="26" spans="2:10" s="41" customFormat="1" ht="24" customHeight="1">
      <c r="B26" s="275"/>
      <c r="C26" s="276"/>
      <c r="D26" s="16" t="s">
        <v>1080</v>
      </c>
      <c r="E26" s="45">
        <v>489</v>
      </c>
      <c r="F26" s="45">
        <v>205</v>
      </c>
      <c r="G26" s="45">
        <v>474</v>
      </c>
      <c r="H26" s="42">
        <f t="shared" si="0"/>
        <v>1168</v>
      </c>
      <c r="I26" s="98">
        <f t="shared" si="1"/>
        <v>75.5696</v>
      </c>
      <c r="J26" s="42">
        <f t="shared" si="2"/>
        <v>76</v>
      </c>
    </row>
    <row r="27" spans="2:10" s="41" customFormat="1" ht="24" customHeight="1">
      <c r="B27" s="275"/>
      <c r="C27" s="276"/>
      <c r="D27" s="16" t="s">
        <v>1081</v>
      </c>
      <c r="E27" s="45">
        <v>487</v>
      </c>
      <c r="F27" s="45">
        <v>156</v>
      </c>
      <c r="G27" s="45">
        <v>352</v>
      </c>
      <c r="H27" s="42">
        <f t="shared" si="0"/>
        <v>995</v>
      </c>
      <c r="I27" s="98">
        <f t="shared" si="1"/>
        <v>64.3765</v>
      </c>
      <c r="J27" s="42">
        <f t="shared" si="2"/>
        <v>64</v>
      </c>
    </row>
    <row r="28" spans="2:10" s="41" customFormat="1" ht="24" customHeight="1" thickBot="1">
      <c r="B28" s="277" t="s">
        <v>8</v>
      </c>
      <c r="C28" s="277"/>
      <c r="D28" s="277"/>
      <c r="E28" s="46">
        <f>SUM(E25:E27)</f>
        <v>1435</v>
      </c>
      <c r="F28" s="46">
        <f>SUM(F25:F27)</f>
        <v>567</v>
      </c>
      <c r="G28" s="46">
        <f>SUM(G25:G27)</f>
        <v>1254</v>
      </c>
      <c r="H28" s="44">
        <f t="shared" si="0"/>
        <v>3256</v>
      </c>
      <c r="I28" s="99">
        <f t="shared" si="1"/>
        <v>210.66320000000002</v>
      </c>
      <c r="J28" s="46">
        <f>SUM(J25:J27)</f>
        <v>211</v>
      </c>
    </row>
    <row r="29" spans="2:10" s="41" customFormat="1" ht="24" customHeight="1" thickTop="1">
      <c r="B29" s="275">
        <v>8</v>
      </c>
      <c r="C29" s="276" t="s">
        <v>1082</v>
      </c>
      <c r="D29" s="16" t="s">
        <v>1083</v>
      </c>
      <c r="E29" s="45">
        <v>446</v>
      </c>
      <c r="F29" s="45">
        <v>172</v>
      </c>
      <c r="G29" s="45">
        <v>496</v>
      </c>
      <c r="H29" s="43">
        <f>SUM(E29:G29)</f>
        <v>1114</v>
      </c>
      <c r="I29" s="100">
        <f t="shared" si="1"/>
        <v>72.0758</v>
      </c>
      <c r="J29" s="43">
        <f t="shared" si="2"/>
        <v>72</v>
      </c>
    </row>
    <row r="30" spans="2:10" s="41" customFormat="1" ht="24" customHeight="1">
      <c r="B30" s="275"/>
      <c r="C30" s="276"/>
      <c r="D30" s="16" t="s">
        <v>1084</v>
      </c>
      <c r="E30" s="45">
        <v>402</v>
      </c>
      <c r="F30" s="45">
        <v>152</v>
      </c>
      <c r="G30" s="45">
        <v>315</v>
      </c>
      <c r="H30" s="42">
        <f>SUM(E30:G30)</f>
        <v>869</v>
      </c>
      <c r="I30" s="98">
        <f t="shared" si="1"/>
        <v>56.22429999999999</v>
      </c>
      <c r="J30" s="42">
        <f t="shared" si="2"/>
        <v>56</v>
      </c>
    </row>
    <row r="31" spans="2:10" s="41" customFormat="1" ht="24" customHeight="1">
      <c r="B31" s="275"/>
      <c r="C31" s="276"/>
      <c r="D31" s="16" t="s">
        <v>1085</v>
      </c>
      <c r="E31" s="45">
        <v>411</v>
      </c>
      <c r="F31" s="45">
        <v>182</v>
      </c>
      <c r="G31" s="45">
        <v>362</v>
      </c>
      <c r="H31" s="42">
        <f>SUM(E31:G31)</f>
        <v>955</v>
      </c>
      <c r="I31" s="98">
        <f t="shared" si="1"/>
        <v>61.7885</v>
      </c>
      <c r="J31" s="42">
        <f t="shared" si="2"/>
        <v>62</v>
      </c>
    </row>
    <row r="32" spans="2:10" s="41" customFormat="1" ht="24.75" customHeight="1" thickBot="1">
      <c r="B32" s="272" t="s">
        <v>8</v>
      </c>
      <c r="C32" s="273"/>
      <c r="D32" s="274"/>
      <c r="E32" s="46">
        <f>SUM(E29:E31)</f>
        <v>1259</v>
      </c>
      <c r="F32" s="46">
        <f>SUM(F29:F31)</f>
        <v>506</v>
      </c>
      <c r="G32" s="46">
        <f>SUM(G29:G31)</f>
        <v>1173</v>
      </c>
      <c r="H32" s="44">
        <f>SUM(E32:G32)</f>
        <v>2938</v>
      </c>
      <c r="I32" s="99">
        <f t="shared" si="1"/>
        <v>190.08859999999999</v>
      </c>
      <c r="J32" s="46">
        <f>SUM(J29:J31)</f>
        <v>190</v>
      </c>
    </row>
    <row r="33" spans="2:10" s="41" customFormat="1" ht="24.75" customHeight="1" thickTop="1">
      <c r="B33" s="266">
        <v>9</v>
      </c>
      <c r="C33" s="268" t="s">
        <v>1086</v>
      </c>
      <c r="D33" s="17" t="s">
        <v>1087</v>
      </c>
      <c r="E33" s="45">
        <v>596</v>
      </c>
      <c r="F33" s="45">
        <v>294</v>
      </c>
      <c r="G33" s="45">
        <v>585</v>
      </c>
      <c r="H33" s="43">
        <f>SUM(E33:G33)</f>
        <v>1475</v>
      </c>
      <c r="I33" s="100">
        <f t="shared" si="1"/>
        <v>95.43249999999999</v>
      </c>
      <c r="J33" s="43">
        <f t="shared" si="2"/>
        <v>95</v>
      </c>
    </row>
    <row r="34" spans="2:10" s="41" customFormat="1" ht="24.75" customHeight="1">
      <c r="B34" s="266"/>
      <c r="C34" s="268"/>
      <c r="D34" s="16" t="s">
        <v>1088</v>
      </c>
      <c r="E34" s="45">
        <v>731</v>
      </c>
      <c r="F34" s="45">
        <v>379</v>
      </c>
      <c r="G34" s="45">
        <v>795</v>
      </c>
      <c r="H34" s="42">
        <f>SUM(E34:G34)</f>
        <v>1905</v>
      </c>
      <c r="I34" s="98">
        <f t="shared" si="1"/>
        <v>123.2535</v>
      </c>
      <c r="J34" s="42">
        <f t="shared" si="2"/>
        <v>123</v>
      </c>
    </row>
    <row r="35" spans="2:10" s="41" customFormat="1" ht="24.75" customHeight="1">
      <c r="B35" s="267"/>
      <c r="C35" s="269"/>
      <c r="D35" s="16" t="s">
        <v>1089</v>
      </c>
      <c r="E35" s="45">
        <v>739</v>
      </c>
      <c r="F35" s="45">
        <v>332</v>
      </c>
      <c r="G35" s="45">
        <v>637</v>
      </c>
      <c r="H35" s="42">
        <f>SUM(E35:G35)</f>
        <v>1708</v>
      </c>
      <c r="I35" s="98">
        <f t="shared" si="1"/>
        <v>110.50759999999998</v>
      </c>
      <c r="J35" s="42">
        <f t="shared" si="2"/>
        <v>111</v>
      </c>
    </row>
    <row r="36" spans="2:10" s="41" customFormat="1" ht="24.75" customHeight="1" thickBot="1">
      <c r="B36" s="272" t="s">
        <v>8</v>
      </c>
      <c r="C36" s="273"/>
      <c r="D36" s="274"/>
      <c r="E36" s="46">
        <f>SUM(E33:E35)</f>
        <v>2066</v>
      </c>
      <c r="F36" s="46">
        <f>SUM(F33:F35)</f>
        <v>1005</v>
      </c>
      <c r="G36" s="46">
        <f>SUM(G33:G35)</f>
        <v>2017</v>
      </c>
      <c r="H36" s="44">
        <f>SUM(E36:G36)</f>
        <v>5088</v>
      </c>
      <c r="I36" s="99">
        <f t="shared" si="1"/>
        <v>329.1936</v>
      </c>
      <c r="J36" s="46">
        <f>SUM(J33:J35)</f>
        <v>329</v>
      </c>
    </row>
    <row r="37" spans="2:10" s="41" customFormat="1" ht="24.75" customHeight="1" thickTop="1">
      <c r="B37" s="266">
        <v>10</v>
      </c>
      <c r="C37" s="268" t="s">
        <v>1090</v>
      </c>
      <c r="D37" s="17" t="s">
        <v>1091</v>
      </c>
      <c r="E37" s="45">
        <v>421</v>
      </c>
      <c r="F37" s="45">
        <v>195</v>
      </c>
      <c r="G37" s="45">
        <v>394</v>
      </c>
      <c r="H37" s="43">
        <f>SUM(E37:G37)</f>
        <v>1010</v>
      </c>
      <c r="I37" s="100">
        <f t="shared" si="1"/>
        <v>65.347</v>
      </c>
      <c r="J37" s="43">
        <f t="shared" si="2"/>
        <v>65</v>
      </c>
    </row>
    <row r="38" spans="2:10" s="41" customFormat="1" ht="24.75" customHeight="1">
      <c r="B38" s="267"/>
      <c r="C38" s="269"/>
      <c r="D38" s="16" t="s">
        <v>1092</v>
      </c>
      <c r="E38" s="45">
        <v>399</v>
      </c>
      <c r="F38" s="45">
        <v>228</v>
      </c>
      <c r="G38" s="45">
        <v>360</v>
      </c>
      <c r="H38" s="42">
        <f>SUM(E38:G38)</f>
        <v>987</v>
      </c>
      <c r="I38" s="98">
        <f t="shared" si="1"/>
        <v>63.85889999999999</v>
      </c>
      <c r="J38" s="42">
        <f t="shared" si="2"/>
        <v>64</v>
      </c>
    </row>
    <row r="39" spans="2:10" s="41" customFormat="1" ht="24.75" customHeight="1" thickBot="1">
      <c r="B39" s="272" t="s">
        <v>8</v>
      </c>
      <c r="C39" s="273"/>
      <c r="D39" s="274"/>
      <c r="E39" s="46">
        <f>SUM(E37:E38)</f>
        <v>820</v>
      </c>
      <c r="F39" s="46">
        <f>SUM(F37:F38)</f>
        <v>423</v>
      </c>
      <c r="G39" s="46">
        <f>SUM(G37:G38)</f>
        <v>754</v>
      </c>
      <c r="H39" s="44">
        <f>SUM(E39:G39)</f>
        <v>1997</v>
      </c>
      <c r="I39" s="99">
        <f t="shared" si="1"/>
        <v>129.20589999999999</v>
      </c>
      <c r="J39" s="46">
        <f>SUM(J37:J38)</f>
        <v>129</v>
      </c>
    </row>
    <row r="40" spans="2:10" s="41" customFormat="1" ht="24.75" customHeight="1" thickTop="1">
      <c r="B40" s="267">
        <v>11</v>
      </c>
      <c r="C40" s="268" t="s">
        <v>1093</v>
      </c>
      <c r="D40" s="17" t="s">
        <v>1094</v>
      </c>
      <c r="E40" s="45">
        <v>243</v>
      </c>
      <c r="F40" s="45">
        <v>105</v>
      </c>
      <c r="G40" s="45">
        <v>209</v>
      </c>
      <c r="H40" s="43">
        <f>SUM(E40:G40)</f>
        <v>557</v>
      </c>
      <c r="I40" s="100">
        <f t="shared" si="1"/>
        <v>36.0379</v>
      </c>
      <c r="J40" s="43">
        <f t="shared" si="2"/>
        <v>36</v>
      </c>
    </row>
    <row r="41" spans="2:10" s="41" customFormat="1" ht="24.75" customHeight="1">
      <c r="B41" s="275"/>
      <c r="C41" s="269"/>
      <c r="D41" s="16" t="s">
        <v>1095</v>
      </c>
      <c r="E41" s="45">
        <v>439</v>
      </c>
      <c r="F41" s="45">
        <v>223</v>
      </c>
      <c r="G41" s="45">
        <v>455</v>
      </c>
      <c r="H41" s="42">
        <f>SUM(E41:G41)</f>
        <v>1117</v>
      </c>
      <c r="I41" s="98">
        <f t="shared" si="1"/>
        <v>72.26989999999999</v>
      </c>
      <c r="J41" s="42">
        <f t="shared" si="2"/>
        <v>72</v>
      </c>
    </row>
    <row r="42" spans="2:10" s="41" customFormat="1" ht="24.75" customHeight="1" thickBot="1">
      <c r="B42" s="272" t="s">
        <v>8</v>
      </c>
      <c r="C42" s="273"/>
      <c r="D42" s="274"/>
      <c r="E42" s="46">
        <f>SUM(E40:E41)</f>
        <v>682</v>
      </c>
      <c r="F42" s="46">
        <f>SUM(F40:F41)</f>
        <v>328</v>
      </c>
      <c r="G42" s="46">
        <f>SUM(G40:G41)</f>
        <v>664</v>
      </c>
      <c r="H42" s="44">
        <f>SUM(E42:G42)</f>
        <v>1674</v>
      </c>
      <c r="I42" s="99">
        <f t="shared" si="1"/>
        <v>108.30779999999999</v>
      </c>
      <c r="J42" s="46">
        <f>SUM(J40:J41)</f>
        <v>108</v>
      </c>
    </row>
    <row r="43" spans="2:10" s="41" customFormat="1" ht="25.5" customHeight="1" thickTop="1">
      <c r="B43" s="22">
        <v>12</v>
      </c>
      <c r="C43" s="49" t="s">
        <v>1096</v>
      </c>
      <c r="D43" s="17" t="s">
        <v>1097</v>
      </c>
      <c r="E43" s="45">
        <v>499</v>
      </c>
      <c r="F43" s="45">
        <v>238</v>
      </c>
      <c r="G43" s="45">
        <v>457</v>
      </c>
      <c r="H43" s="43">
        <f>SUM(E43:G43)</f>
        <v>1194</v>
      </c>
      <c r="I43" s="100">
        <f t="shared" si="1"/>
        <v>77.25179999999999</v>
      </c>
      <c r="J43" s="43">
        <f t="shared" si="2"/>
        <v>77</v>
      </c>
    </row>
    <row r="44" spans="2:10" s="41" customFormat="1" ht="25.5" customHeight="1" thickBot="1">
      <c r="B44" s="272" t="s">
        <v>8</v>
      </c>
      <c r="C44" s="273"/>
      <c r="D44" s="274"/>
      <c r="E44" s="46">
        <f>SUM(E43)</f>
        <v>499</v>
      </c>
      <c r="F44" s="46">
        <f>SUM(F43)</f>
        <v>238</v>
      </c>
      <c r="G44" s="46">
        <f>SUM(G43)</f>
        <v>457</v>
      </c>
      <c r="H44" s="44">
        <f>SUM(E44:G44)</f>
        <v>1194</v>
      </c>
      <c r="I44" s="99">
        <f t="shared" si="1"/>
        <v>77.25179999999999</v>
      </c>
      <c r="J44" s="46">
        <f>SUM(J43)</f>
        <v>77</v>
      </c>
    </row>
    <row r="45" spans="2:10" s="41" customFormat="1" ht="25.5" customHeight="1" thickTop="1">
      <c r="B45" s="266">
        <v>13</v>
      </c>
      <c r="C45" s="268" t="s">
        <v>1098</v>
      </c>
      <c r="D45" s="17" t="s">
        <v>1099</v>
      </c>
      <c r="E45" s="45">
        <v>446</v>
      </c>
      <c r="F45" s="45">
        <v>170</v>
      </c>
      <c r="G45" s="45">
        <v>258</v>
      </c>
      <c r="H45" s="43">
        <f>SUM(E45:G45)</f>
        <v>874</v>
      </c>
      <c r="I45" s="100">
        <f t="shared" si="1"/>
        <v>56.5478</v>
      </c>
      <c r="J45" s="43">
        <f t="shared" si="2"/>
        <v>57</v>
      </c>
    </row>
    <row r="46" spans="2:10" s="41" customFormat="1" ht="25.5" customHeight="1">
      <c r="B46" s="266"/>
      <c r="C46" s="268"/>
      <c r="D46" s="16" t="s">
        <v>1100</v>
      </c>
      <c r="E46" s="45">
        <v>440</v>
      </c>
      <c r="F46" s="45">
        <v>245</v>
      </c>
      <c r="G46" s="45">
        <v>459</v>
      </c>
      <c r="H46" s="42">
        <f>SUM(E46:G46)</f>
        <v>1144</v>
      </c>
      <c r="I46" s="98">
        <f t="shared" si="1"/>
        <v>74.01679999999999</v>
      </c>
      <c r="J46" s="42">
        <f t="shared" si="2"/>
        <v>74</v>
      </c>
    </row>
    <row r="47" spans="2:10" s="41" customFormat="1" ht="25.5" customHeight="1">
      <c r="B47" s="267"/>
      <c r="C47" s="269"/>
      <c r="D47" s="16" t="s">
        <v>1101</v>
      </c>
      <c r="E47" s="45">
        <v>398</v>
      </c>
      <c r="F47" s="45">
        <v>227</v>
      </c>
      <c r="G47" s="45">
        <v>402</v>
      </c>
      <c r="H47" s="42">
        <f>SUM(E47:G47)</f>
        <v>1027</v>
      </c>
      <c r="I47" s="98">
        <f t="shared" si="1"/>
        <v>66.4469</v>
      </c>
      <c r="J47" s="42">
        <f t="shared" si="2"/>
        <v>66</v>
      </c>
    </row>
    <row r="48" spans="2:10" s="41" customFormat="1" ht="25.5" customHeight="1" thickBot="1">
      <c r="B48" s="272" t="s">
        <v>8</v>
      </c>
      <c r="C48" s="273"/>
      <c r="D48" s="274"/>
      <c r="E48" s="46">
        <f>SUM(E45:E47)</f>
        <v>1284</v>
      </c>
      <c r="F48" s="46">
        <f>SUM(F45:F47)</f>
        <v>642</v>
      </c>
      <c r="G48" s="46">
        <f>SUM(G45:G47)</f>
        <v>1119</v>
      </c>
      <c r="H48" s="44">
        <f>SUM(E48:G48)</f>
        <v>3045</v>
      </c>
      <c r="I48" s="99">
        <f t="shared" si="1"/>
        <v>197.01149999999998</v>
      </c>
      <c r="J48" s="46">
        <f>SUM(J45:J47)</f>
        <v>197</v>
      </c>
    </row>
    <row r="49" spans="2:10" s="41" customFormat="1" ht="25.5" customHeight="1" thickTop="1">
      <c r="B49" s="266">
        <v>14</v>
      </c>
      <c r="C49" s="268" t="s">
        <v>1102</v>
      </c>
      <c r="D49" s="17" t="s">
        <v>1103</v>
      </c>
      <c r="E49" s="45">
        <v>219</v>
      </c>
      <c r="F49" s="45">
        <v>251</v>
      </c>
      <c r="G49" s="45">
        <v>465</v>
      </c>
      <c r="H49" s="43">
        <f aca="true" t="shared" si="3" ref="H49:H56">SUM(E49:G49)</f>
        <v>935</v>
      </c>
      <c r="I49" s="100">
        <f t="shared" si="1"/>
        <v>60.494499999999995</v>
      </c>
      <c r="J49" s="43">
        <f t="shared" si="2"/>
        <v>60</v>
      </c>
    </row>
    <row r="50" spans="2:10" s="41" customFormat="1" ht="25.5" customHeight="1">
      <c r="B50" s="267"/>
      <c r="C50" s="269"/>
      <c r="D50" s="16" t="s">
        <v>1104</v>
      </c>
      <c r="E50" s="45">
        <v>213</v>
      </c>
      <c r="F50" s="45">
        <v>342</v>
      </c>
      <c r="G50" s="45">
        <v>743</v>
      </c>
      <c r="H50" s="42">
        <f t="shared" si="3"/>
        <v>1298</v>
      </c>
      <c r="I50" s="98">
        <f t="shared" si="1"/>
        <v>83.9806</v>
      </c>
      <c r="J50" s="42">
        <f t="shared" si="2"/>
        <v>84</v>
      </c>
    </row>
    <row r="51" spans="2:10" s="41" customFormat="1" ht="25.5" customHeight="1" thickBot="1">
      <c r="B51" s="272"/>
      <c r="C51" s="273"/>
      <c r="D51" s="274"/>
      <c r="E51" s="46">
        <f>SUM(E49:E50)</f>
        <v>432</v>
      </c>
      <c r="F51" s="46">
        <f>SUM(F49:F50)</f>
        <v>593</v>
      </c>
      <c r="G51" s="46">
        <f>SUM(G49:G50)</f>
        <v>1208</v>
      </c>
      <c r="H51" s="44">
        <f t="shared" si="3"/>
        <v>2233</v>
      </c>
      <c r="I51" s="99">
        <f t="shared" si="1"/>
        <v>144.47509999999997</v>
      </c>
      <c r="J51" s="46">
        <f>SUM(J49:J50)</f>
        <v>144</v>
      </c>
    </row>
    <row r="52" spans="2:10" s="41" customFormat="1" ht="25.5" customHeight="1" thickTop="1">
      <c r="B52" s="266">
        <v>15</v>
      </c>
      <c r="C52" s="268" t="s">
        <v>1105</v>
      </c>
      <c r="D52" s="17" t="s">
        <v>1106</v>
      </c>
      <c r="E52" s="45">
        <v>119</v>
      </c>
      <c r="F52" s="45">
        <v>128</v>
      </c>
      <c r="G52" s="45">
        <v>337</v>
      </c>
      <c r="H52" s="43">
        <f t="shared" si="3"/>
        <v>584</v>
      </c>
      <c r="I52" s="100">
        <f t="shared" si="1"/>
        <v>37.7848</v>
      </c>
      <c r="J52" s="43">
        <f t="shared" si="2"/>
        <v>38</v>
      </c>
    </row>
    <row r="53" spans="2:10" s="41" customFormat="1" ht="25.5" customHeight="1">
      <c r="B53" s="267"/>
      <c r="C53" s="269"/>
      <c r="D53" s="16" t="s">
        <v>1107</v>
      </c>
      <c r="E53" s="45">
        <v>221</v>
      </c>
      <c r="F53" s="45">
        <v>204</v>
      </c>
      <c r="G53" s="45">
        <v>419</v>
      </c>
      <c r="H53" s="42">
        <f t="shared" si="3"/>
        <v>844</v>
      </c>
      <c r="I53" s="98">
        <f t="shared" si="1"/>
        <v>54.60679999999999</v>
      </c>
      <c r="J53" s="42">
        <f t="shared" si="2"/>
        <v>55</v>
      </c>
    </row>
    <row r="54" spans="2:10" s="41" customFormat="1" ht="24.75" customHeight="1" thickBot="1">
      <c r="B54" s="272" t="s">
        <v>8</v>
      </c>
      <c r="C54" s="273"/>
      <c r="D54" s="274"/>
      <c r="E54" s="46">
        <f>SUM(E52:E53)</f>
        <v>340</v>
      </c>
      <c r="F54" s="46">
        <f>SUM(F52:F53)</f>
        <v>332</v>
      </c>
      <c r="G54" s="46">
        <f>SUM(G52:G53)</f>
        <v>756</v>
      </c>
      <c r="H54" s="44">
        <f>SUM(E54:G54)</f>
        <v>1428</v>
      </c>
      <c r="I54" s="99">
        <f t="shared" si="1"/>
        <v>92.3916</v>
      </c>
      <c r="J54" s="46">
        <f>SUM(J52:J53)</f>
        <v>93</v>
      </c>
    </row>
    <row r="55" spans="2:10" s="41" customFormat="1" ht="24.75" customHeight="1" thickTop="1">
      <c r="B55" s="275">
        <v>16</v>
      </c>
      <c r="C55" s="276" t="s">
        <v>1108</v>
      </c>
      <c r="D55" s="16" t="s">
        <v>404</v>
      </c>
      <c r="E55" s="45">
        <v>270</v>
      </c>
      <c r="F55" s="45">
        <v>266</v>
      </c>
      <c r="G55" s="45">
        <v>439</v>
      </c>
      <c r="H55" s="43">
        <f t="shared" si="3"/>
        <v>975</v>
      </c>
      <c r="I55" s="100">
        <f t="shared" si="1"/>
        <v>63.082499999999996</v>
      </c>
      <c r="J55" s="43">
        <f t="shared" si="2"/>
        <v>63</v>
      </c>
    </row>
    <row r="56" spans="2:10" s="41" customFormat="1" ht="24.75" customHeight="1">
      <c r="B56" s="275"/>
      <c r="C56" s="276"/>
      <c r="D56" s="16" t="s">
        <v>1109</v>
      </c>
      <c r="E56" s="45">
        <v>301</v>
      </c>
      <c r="F56" s="45">
        <v>224</v>
      </c>
      <c r="G56" s="45">
        <v>421</v>
      </c>
      <c r="H56" s="42">
        <f t="shared" si="3"/>
        <v>946</v>
      </c>
      <c r="I56" s="98">
        <f t="shared" si="1"/>
        <v>61.2062</v>
      </c>
      <c r="J56" s="42">
        <f t="shared" si="2"/>
        <v>61</v>
      </c>
    </row>
    <row r="57" spans="2:10" s="41" customFormat="1" ht="24.75" customHeight="1">
      <c r="B57" s="275"/>
      <c r="C57" s="276"/>
      <c r="D57" s="16" t="s">
        <v>1110</v>
      </c>
      <c r="E57" s="45">
        <v>192</v>
      </c>
      <c r="F57" s="45">
        <v>147</v>
      </c>
      <c r="G57" s="45">
        <v>317</v>
      </c>
      <c r="H57" s="42">
        <f>SUM(E57:G57)</f>
        <v>656</v>
      </c>
      <c r="I57" s="98">
        <f t="shared" si="1"/>
        <v>42.4432</v>
      </c>
      <c r="J57" s="42">
        <f t="shared" si="2"/>
        <v>42</v>
      </c>
    </row>
    <row r="58" spans="2:10" s="41" customFormat="1" ht="24.75" customHeight="1" thickBot="1">
      <c r="B58" s="277" t="s">
        <v>8</v>
      </c>
      <c r="C58" s="277"/>
      <c r="D58" s="277"/>
      <c r="E58" s="46">
        <f>SUM(E55:E57)</f>
        <v>763</v>
      </c>
      <c r="F58" s="46">
        <f>SUM(F55:F57)</f>
        <v>637</v>
      </c>
      <c r="G58" s="46">
        <f>SUM(G55:G57)</f>
        <v>1177</v>
      </c>
      <c r="H58" s="44">
        <f aca="true" t="shared" si="4" ref="H58:H64">SUM(E58:G58)</f>
        <v>2577</v>
      </c>
      <c r="I58" s="99">
        <f t="shared" si="1"/>
        <v>166.7319</v>
      </c>
      <c r="J58" s="184">
        <f>SUM(J55:J57)</f>
        <v>166</v>
      </c>
    </row>
    <row r="59" spans="2:10" s="41" customFormat="1" ht="24.75" customHeight="1" thickTop="1">
      <c r="B59" s="266">
        <v>17</v>
      </c>
      <c r="C59" s="268" t="s">
        <v>1111</v>
      </c>
      <c r="D59" s="17" t="s">
        <v>1112</v>
      </c>
      <c r="E59" s="45">
        <v>224</v>
      </c>
      <c r="F59" s="45">
        <v>86</v>
      </c>
      <c r="G59" s="45">
        <v>108</v>
      </c>
      <c r="H59" s="43">
        <f t="shared" si="4"/>
        <v>418</v>
      </c>
      <c r="I59" s="100">
        <f t="shared" si="1"/>
        <v>27.044599999999996</v>
      </c>
      <c r="J59" s="42">
        <f t="shared" si="2"/>
        <v>27</v>
      </c>
    </row>
    <row r="60" spans="2:10" s="41" customFormat="1" ht="24.75" customHeight="1">
      <c r="B60" s="266"/>
      <c r="C60" s="268"/>
      <c r="D60" s="16" t="s">
        <v>1113</v>
      </c>
      <c r="E60" s="45">
        <v>411</v>
      </c>
      <c r="F60" s="45">
        <v>175</v>
      </c>
      <c r="G60" s="45">
        <v>314</v>
      </c>
      <c r="H60" s="42">
        <f t="shared" si="4"/>
        <v>900</v>
      </c>
      <c r="I60" s="98">
        <f t="shared" si="1"/>
        <v>58.23</v>
      </c>
      <c r="J60" s="42">
        <f t="shared" si="2"/>
        <v>58</v>
      </c>
    </row>
    <row r="61" spans="2:10" s="41" customFormat="1" ht="24.75" customHeight="1">
      <c r="B61" s="266"/>
      <c r="C61" s="268"/>
      <c r="D61" s="16" t="s">
        <v>1114</v>
      </c>
      <c r="E61" s="45">
        <v>392</v>
      </c>
      <c r="F61" s="45">
        <v>92</v>
      </c>
      <c r="G61" s="45">
        <v>207</v>
      </c>
      <c r="H61" s="42">
        <f t="shared" si="4"/>
        <v>691</v>
      </c>
      <c r="I61" s="98">
        <f t="shared" si="1"/>
        <v>44.7077</v>
      </c>
      <c r="J61" s="42">
        <f t="shared" si="2"/>
        <v>45</v>
      </c>
    </row>
    <row r="62" spans="2:10" s="41" customFormat="1" ht="24.75" customHeight="1">
      <c r="B62" s="267"/>
      <c r="C62" s="269"/>
      <c r="D62" s="16" t="s">
        <v>1115</v>
      </c>
      <c r="E62" s="45">
        <v>260</v>
      </c>
      <c r="F62" s="45">
        <v>116</v>
      </c>
      <c r="G62" s="45">
        <v>173</v>
      </c>
      <c r="H62" s="42">
        <f t="shared" si="4"/>
        <v>549</v>
      </c>
      <c r="I62" s="98">
        <f t="shared" si="1"/>
        <v>35.5203</v>
      </c>
      <c r="J62" s="42">
        <f t="shared" si="2"/>
        <v>36</v>
      </c>
    </row>
    <row r="63" spans="2:10" s="41" customFormat="1" ht="24.75" customHeight="1" thickBot="1">
      <c r="B63" s="272" t="s">
        <v>8</v>
      </c>
      <c r="C63" s="273"/>
      <c r="D63" s="274"/>
      <c r="E63" s="46">
        <f>SUM(E59:E62)</f>
        <v>1287</v>
      </c>
      <c r="F63" s="46">
        <f>SUM(F59:F62)</f>
        <v>469</v>
      </c>
      <c r="G63" s="46">
        <f>SUM(G59:G62)</f>
        <v>802</v>
      </c>
      <c r="H63" s="44">
        <f>SUM(E63:G63)</f>
        <v>2558</v>
      </c>
      <c r="I63" s="99">
        <f t="shared" si="1"/>
        <v>165.50259999999997</v>
      </c>
      <c r="J63" s="46">
        <f>SUM(J59:J62)</f>
        <v>166</v>
      </c>
    </row>
    <row r="64" spans="2:10" s="41" customFormat="1" ht="24.75" customHeight="1" thickTop="1">
      <c r="B64" s="266">
        <v>18</v>
      </c>
      <c r="C64" s="268" t="s">
        <v>1116</v>
      </c>
      <c r="D64" s="17" t="s">
        <v>1117</v>
      </c>
      <c r="E64" s="45">
        <v>356</v>
      </c>
      <c r="F64" s="45">
        <v>142</v>
      </c>
      <c r="G64" s="45">
        <v>288</v>
      </c>
      <c r="H64" s="43">
        <f t="shared" si="4"/>
        <v>786</v>
      </c>
      <c r="I64" s="100">
        <f t="shared" si="1"/>
        <v>50.8542</v>
      </c>
      <c r="J64" s="43">
        <f t="shared" si="2"/>
        <v>51</v>
      </c>
    </row>
    <row r="65" spans="2:10" s="41" customFormat="1" ht="24.75" customHeight="1">
      <c r="B65" s="266"/>
      <c r="C65" s="268"/>
      <c r="D65" s="16" t="s">
        <v>1118</v>
      </c>
      <c r="E65" s="45">
        <v>306</v>
      </c>
      <c r="F65" s="45">
        <v>153</v>
      </c>
      <c r="G65" s="45">
        <v>229</v>
      </c>
      <c r="H65" s="42">
        <f>SUM(E65:G65)</f>
        <v>688</v>
      </c>
      <c r="I65" s="98">
        <f t="shared" si="1"/>
        <v>44.5136</v>
      </c>
      <c r="J65" s="42">
        <f t="shared" si="2"/>
        <v>45</v>
      </c>
    </row>
    <row r="66" spans="2:10" s="41" customFormat="1" ht="24.75" customHeight="1">
      <c r="B66" s="266"/>
      <c r="C66" s="268"/>
      <c r="D66" s="16" t="s">
        <v>1119</v>
      </c>
      <c r="E66" s="45">
        <v>157</v>
      </c>
      <c r="F66" s="45">
        <v>137</v>
      </c>
      <c r="G66" s="45">
        <v>238</v>
      </c>
      <c r="H66" s="42">
        <f>SUM(E66:G66)</f>
        <v>532</v>
      </c>
      <c r="I66" s="98">
        <f t="shared" si="1"/>
        <v>34.4204</v>
      </c>
      <c r="J66" s="42">
        <f t="shared" si="2"/>
        <v>34</v>
      </c>
    </row>
    <row r="67" spans="2:10" s="41" customFormat="1" ht="24.75" customHeight="1">
      <c r="B67" s="267"/>
      <c r="C67" s="269"/>
      <c r="D67" s="16" t="s">
        <v>1120</v>
      </c>
      <c r="E67" s="45">
        <v>202</v>
      </c>
      <c r="F67" s="45">
        <v>157</v>
      </c>
      <c r="G67" s="45">
        <v>334</v>
      </c>
      <c r="H67" s="42">
        <f>SUM(E67:G67)</f>
        <v>693</v>
      </c>
      <c r="I67" s="98">
        <f t="shared" si="1"/>
        <v>44.8371</v>
      </c>
      <c r="J67" s="42">
        <f t="shared" si="2"/>
        <v>45</v>
      </c>
    </row>
    <row r="68" spans="2:10" s="41" customFormat="1" ht="24.75" customHeight="1" thickBot="1">
      <c r="B68" s="272" t="s">
        <v>8</v>
      </c>
      <c r="C68" s="273"/>
      <c r="D68" s="274"/>
      <c r="E68" s="46">
        <f>SUM(E64:E67)</f>
        <v>1021</v>
      </c>
      <c r="F68" s="46">
        <f>SUM(F64:F67)</f>
        <v>589</v>
      </c>
      <c r="G68" s="46">
        <f>SUM(G64:G67)</f>
        <v>1089</v>
      </c>
      <c r="H68" s="44">
        <f>SUM(E68:G68)</f>
        <v>2699</v>
      </c>
      <c r="I68" s="99">
        <f t="shared" si="1"/>
        <v>174.62529999999998</v>
      </c>
      <c r="J68" s="46">
        <f>SUM(J64:J67)</f>
        <v>175</v>
      </c>
    </row>
    <row r="69" spans="2:10" s="41" customFormat="1" ht="24.75" customHeight="1" thickTop="1">
      <c r="B69" s="22">
        <v>19</v>
      </c>
      <c r="C69" s="49" t="s">
        <v>1121</v>
      </c>
      <c r="D69" s="17" t="s">
        <v>1122</v>
      </c>
      <c r="E69" s="45">
        <v>568</v>
      </c>
      <c r="F69" s="45">
        <v>221</v>
      </c>
      <c r="G69" s="45">
        <v>412</v>
      </c>
      <c r="H69" s="43">
        <f>SUM(E69:G69)</f>
        <v>1201</v>
      </c>
      <c r="I69" s="100">
        <f t="shared" si="1"/>
        <v>77.7047</v>
      </c>
      <c r="J69" s="43">
        <f t="shared" si="2"/>
        <v>78</v>
      </c>
    </row>
    <row r="70" spans="2:10" s="41" customFormat="1" ht="24.75" customHeight="1" thickBot="1">
      <c r="B70" s="272" t="s">
        <v>8</v>
      </c>
      <c r="C70" s="273"/>
      <c r="D70" s="274"/>
      <c r="E70" s="46">
        <f>SUM(E69)</f>
        <v>568</v>
      </c>
      <c r="F70" s="46">
        <f>SUM(F69)</f>
        <v>221</v>
      </c>
      <c r="G70" s="46">
        <f>SUM(G69)</f>
        <v>412</v>
      </c>
      <c r="H70" s="44">
        <f>SUM(E70:G70)</f>
        <v>1201</v>
      </c>
      <c r="I70" s="99">
        <f t="shared" si="1"/>
        <v>77.7047</v>
      </c>
      <c r="J70" s="46">
        <f>SUM(J69)</f>
        <v>78</v>
      </c>
    </row>
    <row r="71" spans="2:10" s="41" customFormat="1" ht="24.75" customHeight="1" thickTop="1">
      <c r="B71" s="266">
        <v>20</v>
      </c>
      <c r="C71" s="268" t="s">
        <v>1123</v>
      </c>
      <c r="D71" s="17" t="s">
        <v>1124</v>
      </c>
      <c r="E71" s="45">
        <v>353</v>
      </c>
      <c r="F71" s="45">
        <v>137</v>
      </c>
      <c r="G71" s="45">
        <v>221</v>
      </c>
      <c r="H71" s="43">
        <f>SUM(E71:G71)</f>
        <v>711</v>
      </c>
      <c r="I71" s="100">
        <f aca="true" t="shared" si="5" ref="I71:I82">SUM(H71/100)*6.47</f>
        <v>46.0017</v>
      </c>
      <c r="J71" s="43">
        <f aca="true" t="shared" si="6" ref="J71:J80">ROUND(I71,0)</f>
        <v>46</v>
      </c>
    </row>
    <row r="72" spans="2:10" s="41" customFormat="1" ht="24.75" customHeight="1">
      <c r="B72" s="266"/>
      <c r="C72" s="268"/>
      <c r="D72" s="16" t="s">
        <v>1125</v>
      </c>
      <c r="E72" s="45">
        <v>331</v>
      </c>
      <c r="F72" s="45">
        <v>180</v>
      </c>
      <c r="G72" s="45">
        <v>346</v>
      </c>
      <c r="H72" s="42">
        <f>SUM(E72:G72)</f>
        <v>857</v>
      </c>
      <c r="I72" s="98">
        <f t="shared" si="5"/>
        <v>55.4479</v>
      </c>
      <c r="J72" s="42">
        <f t="shared" si="6"/>
        <v>55</v>
      </c>
    </row>
    <row r="73" spans="2:10" s="41" customFormat="1" ht="24.75" customHeight="1">
      <c r="B73" s="267"/>
      <c r="C73" s="269"/>
      <c r="D73" s="16" t="s">
        <v>1126</v>
      </c>
      <c r="E73" s="45">
        <v>366</v>
      </c>
      <c r="F73" s="45">
        <v>168</v>
      </c>
      <c r="G73" s="45">
        <v>281</v>
      </c>
      <c r="H73" s="42">
        <f>SUM(E73:G73)</f>
        <v>815</v>
      </c>
      <c r="I73" s="98">
        <f t="shared" si="5"/>
        <v>52.7305</v>
      </c>
      <c r="J73" s="42">
        <f t="shared" si="6"/>
        <v>53</v>
      </c>
    </row>
    <row r="74" spans="2:10" s="41" customFormat="1" ht="24.75" customHeight="1" thickBot="1">
      <c r="B74" s="272" t="s">
        <v>8</v>
      </c>
      <c r="C74" s="273"/>
      <c r="D74" s="274"/>
      <c r="E74" s="46">
        <f>SUM(E71:E73)</f>
        <v>1050</v>
      </c>
      <c r="F74" s="46">
        <f>SUM(F71:F73)</f>
        <v>485</v>
      </c>
      <c r="G74" s="46">
        <f>SUM(G71:G73)</f>
        <v>848</v>
      </c>
      <c r="H74" s="44">
        <f>SUM(E74:G74)</f>
        <v>2383</v>
      </c>
      <c r="I74" s="99">
        <f t="shared" si="5"/>
        <v>154.18009999999998</v>
      </c>
      <c r="J74" s="46">
        <f>SUM(J71:J73)</f>
        <v>154</v>
      </c>
    </row>
    <row r="75" spans="2:10" s="41" customFormat="1" ht="24.75" customHeight="1" thickTop="1">
      <c r="B75" s="266">
        <v>21</v>
      </c>
      <c r="C75" s="268" t="s">
        <v>1127</v>
      </c>
      <c r="D75" s="17" t="s">
        <v>1128</v>
      </c>
      <c r="E75" s="45">
        <v>301</v>
      </c>
      <c r="F75" s="45">
        <v>260</v>
      </c>
      <c r="G75" s="45">
        <v>485</v>
      </c>
      <c r="H75" s="43">
        <f>SUM(E75:G75)</f>
        <v>1046</v>
      </c>
      <c r="I75" s="100">
        <f t="shared" si="5"/>
        <v>67.67620000000001</v>
      </c>
      <c r="J75" s="43">
        <f t="shared" si="6"/>
        <v>68</v>
      </c>
    </row>
    <row r="76" spans="2:10" s="41" customFormat="1" ht="24.75" customHeight="1">
      <c r="B76" s="267"/>
      <c r="C76" s="269"/>
      <c r="D76" s="16" t="s">
        <v>1129</v>
      </c>
      <c r="E76" s="45">
        <v>227</v>
      </c>
      <c r="F76" s="45">
        <v>238</v>
      </c>
      <c r="G76" s="45">
        <v>502</v>
      </c>
      <c r="H76" s="42">
        <f>SUM(E76:G76)</f>
        <v>967</v>
      </c>
      <c r="I76" s="98">
        <f t="shared" si="5"/>
        <v>62.564899999999994</v>
      </c>
      <c r="J76" s="42">
        <f t="shared" si="6"/>
        <v>63</v>
      </c>
    </row>
    <row r="77" spans="2:10" s="41" customFormat="1" ht="24.75" customHeight="1" thickBot="1">
      <c r="B77" s="272" t="s">
        <v>8</v>
      </c>
      <c r="C77" s="273"/>
      <c r="D77" s="274"/>
      <c r="E77" s="46">
        <f>SUM(E75:E76)</f>
        <v>528</v>
      </c>
      <c r="F77" s="46">
        <f>SUM(F75:F76)</f>
        <v>498</v>
      </c>
      <c r="G77" s="46">
        <f>SUM(G75:G76)</f>
        <v>987</v>
      </c>
      <c r="H77" s="44">
        <f>SUM(E77:G77)</f>
        <v>2013</v>
      </c>
      <c r="I77" s="99">
        <f t="shared" si="5"/>
        <v>130.2411</v>
      </c>
      <c r="J77" s="46">
        <f>SUM(J75:J76)</f>
        <v>131</v>
      </c>
    </row>
    <row r="78" spans="2:10" s="41" customFormat="1" ht="24.75" customHeight="1" thickTop="1">
      <c r="B78" s="267">
        <v>22</v>
      </c>
      <c r="C78" s="269" t="s">
        <v>1130</v>
      </c>
      <c r="D78" s="17" t="s">
        <v>1131</v>
      </c>
      <c r="E78" s="45">
        <v>283</v>
      </c>
      <c r="F78" s="45">
        <v>236</v>
      </c>
      <c r="G78" s="45">
        <v>470</v>
      </c>
      <c r="H78" s="43">
        <f>SUM(E78:G78)</f>
        <v>989</v>
      </c>
      <c r="I78" s="100">
        <f t="shared" si="5"/>
        <v>63.9883</v>
      </c>
      <c r="J78" s="43">
        <f t="shared" si="6"/>
        <v>64</v>
      </c>
    </row>
    <row r="79" spans="2:10" s="41" customFormat="1" ht="24.75" customHeight="1">
      <c r="B79" s="275"/>
      <c r="C79" s="276"/>
      <c r="D79" s="16" t="s">
        <v>1132</v>
      </c>
      <c r="E79" s="45">
        <v>279</v>
      </c>
      <c r="F79" s="45">
        <v>198</v>
      </c>
      <c r="G79" s="45">
        <v>410</v>
      </c>
      <c r="H79" s="42">
        <f>SUM(E79:G79)</f>
        <v>887</v>
      </c>
      <c r="I79" s="98">
        <f t="shared" si="5"/>
        <v>57.38889999999999</v>
      </c>
      <c r="J79" s="42">
        <f t="shared" si="6"/>
        <v>57</v>
      </c>
    </row>
    <row r="80" spans="2:10" s="41" customFormat="1" ht="24.75" customHeight="1">
      <c r="B80" s="275"/>
      <c r="C80" s="276"/>
      <c r="D80" s="16" t="s">
        <v>1133</v>
      </c>
      <c r="E80" s="45">
        <v>310</v>
      </c>
      <c r="F80" s="45">
        <v>301</v>
      </c>
      <c r="G80" s="45">
        <v>395</v>
      </c>
      <c r="H80" s="42">
        <f>SUM(E80:G80)</f>
        <v>1006</v>
      </c>
      <c r="I80" s="98">
        <f t="shared" si="5"/>
        <v>65.0882</v>
      </c>
      <c r="J80" s="42">
        <f t="shared" si="6"/>
        <v>65</v>
      </c>
    </row>
    <row r="81" spans="2:10" s="41" customFormat="1" ht="24.75" customHeight="1" thickBot="1">
      <c r="B81" s="272" t="s">
        <v>8</v>
      </c>
      <c r="C81" s="273"/>
      <c r="D81" s="274"/>
      <c r="E81" s="46">
        <f>SUM(E78:E80)</f>
        <v>872</v>
      </c>
      <c r="F81" s="46">
        <f>SUM(F78:F80)</f>
        <v>735</v>
      </c>
      <c r="G81" s="46">
        <f>SUM(G78:G80)</f>
        <v>1275</v>
      </c>
      <c r="H81" s="44">
        <f>SUM(E81:G81)</f>
        <v>2882</v>
      </c>
      <c r="I81" s="99">
        <f t="shared" si="5"/>
        <v>186.4654</v>
      </c>
      <c r="J81" s="46">
        <f>SUM(J78:J80)</f>
        <v>186</v>
      </c>
    </row>
    <row r="82" spans="2:10" s="41" customFormat="1" ht="24.75" customHeight="1" thickBot="1" thickTop="1">
      <c r="B82" s="272" t="s">
        <v>59</v>
      </c>
      <c r="C82" s="273"/>
      <c r="D82" s="274"/>
      <c r="E82" s="48">
        <f>E81+E77+E74+E70+E68+E63+E58+E54+E51+E48+E44+E42+E39+E36+E32+E28+E24+E20+E16+E13+E9+E7</f>
        <v>22419</v>
      </c>
      <c r="F82" s="48">
        <f>F81+F77+F74+F70+F68+F63+F58+F54+F51+F48+F44+F42+F39+F36+F32+F28+F24+F20+F16+F13+F9+F7</f>
        <v>11099</v>
      </c>
      <c r="G82" s="48">
        <f>G81+G77+G74+G70+G68+G63+G58+G54+G51+G48+G44+G42+G39+G36+G32+G28+G24+G20+G16+G13+G9+G7</f>
        <v>20849</v>
      </c>
      <c r="H82" s="50">
        <f>SUM(E82:G82)</f>
        <v>54367</v>
      </c>
      <c r="I82" s="101">
        <f t="shared" si="5"/>
        <v>3517.5448999999994</v>
      </c>
      <c r="J82" s="191">
        <f>J81+J77+J74+J70+J68+J63+J58+J54+J51+J48+J44+J42+J39+J36+J32+J28+J24+J20+J16+J13+J9+J7</f>
        <v>3517</v>
      </c>
    </row>
    <row r="83" spans="2:7" s="41" customFormat="1" ht="24.75" customHeight="1" thickTop="1">
      <c r="B83" s="55"/>
      <c r="C83" s="55"/>
      <c r="D83" s="55"/>
      <c r="E83" s="78"/>
      <c r="F83" s="78"/>
      <c r="G83" s="78"/>
    </row>
    <row r="84" spans="2:7" ht="24.75" customHeight="1">
      <c r="B84" s="2"/>
      <c r="C84" s="4"/>
      <c r="D84" s="4"/>
      <c r="E84" s="2"/>
      <c r="F84" s="2"/>
      <c r="G84" s="2"/>
    </row>
    <row r="85" spans="2:7" ht="24.75" customHeight="1">
      <c r="B85" s="5"/>
      <c r="C85" s="6"/>
      <c r="D85" s="7"/>
      <c r="E85" s="8"/>
      <c r="F85" s="5"/>
      <c r="G85" s="5"/>
    </row>
    <row r="86" spans="2:7" ht="24.75" customHeight="1">
      <c r="B86" s="5"/>
      <c r="C86" s="6"/>
      <c r="D86" s="7"/>
      <c r="E86" s="8"/>
      <c r="F86" s="5"/>
      <c r="G86" s="5"/>
    </row>
    <row r="87" spans="2:7" ht="24.75" customHeight="1">
      <c r="B87" s="5"/>
      <c r="C87" s="6"/>
      <c r="D87" s="7"/>
      <c r="E87" s="8"/>
      <c r="F87" s="8"/>
      <c r="G87" s="8"/>
    </row>
    <row r="88" spans="2:7" ht="24.75" customHeight="1">
      <c r="B88" s="5"/>
      <c r="C88" s="6"/>
      <c r="D88" s="7"/>
      <c r="E88" s="8"/>
      <c r="F88" s="8"/>
      <c r="G88" s="8"/>
    </row>
    <row r="89" spans="2:7" ht="24.75" customHeight="1">
      <c r="B89" s="5"/>
      <c r="C89" s="6"/>
      <c r="D89" s="7"/>
      <c r="E89" s="8"/>
      <c r="F89" s="8"/>
      <c r="G89" s="8"/>
    </row>
  </sheetData>
  <sheetProtection/>
  <mergeCells count="70">
    <mergeCell ref="J4:J5"/>
    <mergeCell ref="B49:B50"/>
    <mergeCell ref="C49:C50"/>
    <mergeCell ref="B36:D36"/>
    <mergeCell ref="B37:B38"/>
    <mergeCell ref="C37:C38"/>
    <mergeCell ref="B45:B47"/>
    <mergeCell ref="C45:C47"/>
    <mergeCell ref="B48:D48"/>
    <mergeCell ref="B39:D39"/>
    <mergeCell ref="B40:B41"/>
    <mergeCell ref="C40:C41"/>
    <mergeCell ref="B42:D42"/>
    <mergeCell ref="B44:D44"/>
    <mergeCell ref="B28:D28"/>
    <mergeCell ref="B29:B31"/>
    <mergeCell ref="B78:B80"/>
    <mergeCell ref="C78:C80"/>
    <mergeCell ref="B51:D51"/>
    <mergeCell ref="B52:B53"/>
    <mergeCell ref="C52:C53"/>
    <mergeCell ref="B54:D54"/>
    <mergeCell ref="B55:B57"/>
    <mergeCell ref="C55:C57"/>
    <mergeCell ref="B81:D81"/>
    <mergeCell ref="B82:D82"/>
    <mergeCell ref="B75:B76"/>
    <mergeCell ref="C75:C76"/>
    <mergeCell ref="B58:D58"/>
    <mergeCell ref="B59:B62"/>
    <mergeCell ref="C59:C62"/>
    <mergeCell ref="B63:D63"/>
    <mergeCell ref="B64:B67"/>
    <mergeCell ref="C64:C67"/>
    <mergeCell ref="B68:D68"/>
    <mergeCell ref="B70:D70"/>
    <mergeCell ref="B71:B73"/>
    <mergeCell ref="C71:C73"/>
    <mergeCell ref="B74:D74"/>
    <mergeCell ref="B77:D77"/>
    <mergeCell ref="C29:C31"/>
    <mergeCell ref="B32:D32"/>
    <mergeCell ref="B33:B35"/>
    <mergeCell ref="C33:C35"/>
    <mergeCell ref="B20:D20"/>
    <mergeCell ref="B21:B23"/>
    <mergeCell ref="C21:C23"/>
    <mergeCell ref="B24:D24"/>
    <mergeCell ref="B25:B27"/>
    <mergeCell ref="C25:C27"/>
    <mergeCell ref="B13:D13"/>
    <mergeCell ref="B14:B15"/>
    <mergeCell ref="C14:C15"/>
    <mergeCell ref="B16:D16"/>
    <mergeCell ref="B17:B19"/>
    <mergeCell ref="C17:C19"/>
    <mergeCell ref="B7:D7"/>
    <mergeCell ref="B9:D9"/>
    <mergeCell ref="B10:B12"/>
    <mergeCell ref="C10:C12"/>
    <mergeCell ref="G4:G5"/>
    <mergeCell ref="E4:E5"/>
    <mergeCell ref="I4:I5"/>
    <mergeCell ref="B2:G2"/>
    <mergeCell ref="B3:G3"/>
    <mergeCell ref="B4:B5"/>
    <mergeCell ref="C4:C5"/>
    <mergeCell ref="D4:D5"/>
    <mergeCell ref="F4:F5"/>
    <mergeCell ref="H4:H5"/>
  </mergeCells>
  <printOptions/>
  <pageMargins left="0.45" right="0" top="0.25" bottom="0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9">
      <selection activeCell="O28" sqref="O28"/>
    </sheetView>
  </sheetViews>
  <sheetFormatPr defaultColWidth="9.140625" defaultRowHeight="15"/>
  <cols>
    <col min="1" max="1" width="2.28125" style="0" customWidth="1"/>
    <col min="2" max="2" width="5.421875" style="0" customWidth="1"/>
    <col min="3" max="3" width="17.140625" style="0" customWidth="1"/>
    <col min="4" max="4" width="21.28125" style="0" customWidth="1"/>
    <col min="9" max="9" width="0" style="0" hidden="1" customWidth="1"/>
    <col min="10" max="10" width="9.140625" style="0" customWidth="1"/>
  </cols>
  <sheetData>
    <row r="2" spans="2:7" ht="21.75" customHeight="1">
      <c r="B2" s="214" t="s">
        <v>1134</v>
      </c>
      <c r="C2" s="214"/>
      <c r="D2" s="214"/>
      <c r="E2" s="214"/>
      <c r="F2" s="214"/>
      <c r="G2" s="214"/>
    </row>
    <row r="3" spans="2:10" s="41" customFormat="1" ht="21.75" customHeight="1">
      <c r="B3" s="260" t="s">
        <v>1</v>
      </c>
      <c r="C3" s="260" t="s">
        <v>2</v>
      </c>
      <c r="D3" s="354" t="s">
        <v>3</v>
      </c>
      <c r="E3" s="283" t="s">
        <v>1409</v>
      </c>
      <c r="F3" s="283" t="s">
        <v>1405</v>
      </c>
      <c r="G3" s="283" t="s">
        <v>1404</v>
      </c>
      <c r="H3" s="322" t="s">
        <v>8</v>
      </c>
      <c r="I3" s="281"/>
      <c r="J3" s="281"/>
    </row>
    <row r="4" spans="2:10" s="41" customFormat="1" ht="21.75" customHeight="1">
      <c r="B4" s="261"/>
      <c r="C4" s="261"/>
      <c r="D4" s="355"/>
      <c r="E4" s="284"/>
      <c r="F4" s="284"/>
      <c r="G4" s="284"/>
      <c r="H4" s="323"/>
      <c r="I4" s="282"/>
      <c r="J4" s="282"/>
    </row>
    <row r="5" spans="2:10" s="41" customFormat="1" ht="21.75" customHeight="1">
      <c r="B5" s="270">
        <v>1</v>
      </c>
      <c r="C5" s="271" t="s">
        <v>1135</v>
      </c>
      <c r="D5" s="16" t="s">
        <v>1136</v>
      </c>
      <c r="E5" s="45">
        <v>276</v>
      </c>
      <c r="F5" s="45">
        <v>193</v>
      </c>
      <c r="G5" s="45">
        <v>297</v>
      </c>
      <c r="H5" s="98">
        <f>SUM(E5:G5)</f>
        <v>766</v>
      </c>
      <c r="I5" s="98">
        <f>SUM(H5/100)*6.56</f>
        <v>50.2496</v>
      </c>
      <c r="J5" s="42">
        <f>ROUND(I5,0)</f>
        <v>50</v>
      </c>
    </row>
    <row r="6" spans="2:10" s="41" customFormat="1" ht="21.75" customHeight="1">
      <c r="B6" s="266"/>
      <c r="C6" s="268"/>
      <c r="D6" s="16" t="s">
        <v>1137</v>
      </c>
      <c r="E6" s="45">
        <v>391</v>
      </c>
      <c r="F6" s="45">
        <v>224</v>
      </c>
      <c r="G6" s="45">
        <v>382</v>
      </c>
      <c r="H6" s="98">
        <f aca="true" t="shared" si="0" ref="H6:H34">SUM(E6:G6)</f>
        <v>997</v>
      </c>
      <c r="I6" s="98">
        <f aca="true" t="shared" si="1" ref="I6:I34">SUM(H6/100)*6.56</f>
        <v>65.4032</v>
      </c>
      <c r="J6" s="42">
        <f aca="true" t="shared" si="2" ref="J6:J32">ROUND(I6,0)</f>
        <v>65</v>
      </c>
    </row>
    <row r="7" spans="2:10" s="41" customFormat="1" ht="21.75" customHeight="1">
      <c r="B7" s="266"/>
      <c r="C7" s="268"/>
      <c r="D7" s="16" t="s">
        <v>1138</v>
      </c>
      <c r="E7" s="45">
        <v>469</v>
      </c>
      <c r="F7" s="45">
        <v>243</v>
      </c>
      <c r="G7" s="45">
        <v>424</v>
      </c>
      <c r="H7" s="98">
        <f t="shared" si="0"/>
        <v>1136</v>
      </c>
      <c r="I7" s="98">
        <f t="shared" si="1"/>
        <v>74.52159999999999</v>
      </c>
      <c r="J7" s="42">
        <f t="shared" si="2"/>
        <v>75</v>
      </c>
    </row>
    <row r="8" spans="2:10" s="41" customFormat="1" ht="21.75" customHeight="1">
      <c r="B8" s="267"/>
      <c r="C8" s="269"/>
      <c r="D8" s="16" t="s">
        <v>1139</v>
      </c>
      <c r="E8" s="45">
        <v>298</v>
      </c>
      <c r="F8" s="45">
        <v>155</v>
      </c>
      <c r="G8" s="45">
        <v>220</v>
      </c>
      <c r="H8" s="98">
        <f t="shared" si="0"/>
        <v>673</v>
      </c>
      <c r="I8" s="98">
        <f t="shared" si="1"/>
        <v>44.1488</v>
      </c>
      <c r="J8" s="42">
        <f t="shared" si="2"/>
        <v>44</v>
      </c>
    </row>
    <row r="9" spans="2:10" s="41" customFormat="1" ht="21.75" customHeight="1" thickBot="1">
      <c r="B9" s="272" t="s">
        <v>8</v>
      </c>
      <c r="C9" s="273"/>
      <c r="D9" s="274"/>
      <c r="E9" s="46">
        <f>SUM(E5:E8)</f>
        <v>1434</v>
      </c>
      <c r="F9" s="46">
        <f>SUM(F5:F8)</f>
        <v>815</v>
      </c>
      <c r="G9" s="46">
        <f>SUM(G5:G8)</f>
        <v>1323</v>
      </c>
      <c r="H9" s="99">
        <f t="shared" si="0"/>
        <v>3572</v>
      </c>
      <c r="I9" s="99">
        <f t="shared" si="1"/>
        <v>234.32319999999999</v>
      </c>
      <c r="J9" s="46">
        <f>SUM(J5:J8)</f>
        <v>234</v>
      </c>
    </row>
    <row r="10" spans="2:10" s="41" customFormat="1" ht="21.75" customHeight="1" thickTop="1">
      <c r="B10" s="266">
        <v>2</v>
      </c>
      <c r="C10" s="268" t="s">
        <v>1140</v>
      </c>
      <c r="D10" s="17" t="s">
        <v>1141</v>
      </c>
      <c r="E10" s="45">
        <v>502</v>
      </c>
      <c r="F10" s="45">
        <v>431</v>
      </c>
      <c r="G10" s="45">
        <v>679</v>
      </c>
      <c r="H10" s="100">
        <f t="shared" si="0"/>
        <v>1612</v>
      </c>
      <c r="I10" s="100">
        <f t="shared" si="1"/>
        <v>105.7472</v>
      </c>
      <c r="J10" s="43">
        <f t="shared" si="2"/>
        <v>106</v>
      </c>
    </row>
    <row r="11" spans="2:10" s="41" customFormat="1" ht="21.75" customHeight="1">
      <c r="B11" s="266"/>
      <c r="C11" s="268"/>
      <c r="D11" s="16" t="s">
        <v>1142</v>
      </c>
      <c r="E11" s="45">
        <v>447</v>
      </c>
      <c r="F11" s="45">
        <v>312</v>
      </c>
      <c r="G11" s="45">
        <v>625</v>
      </c>
      <c r="H11" s="98">
        <f t="shared" si="0"/>
        <v>1384</v>
      </c>
      <c r="I11" s="98">
        <f t="shared" si="1"/>
        <v>90.79039999999999</v>
      </c>
      <c r="J11" s="42">
        <f t="shared" si="2"/>
        <v>91</v>
      </c>
    </row>
    <row r="12" spans="2:10" s="41" customFormat="1" ht="21.75" customHeight="1">
      <c r="B12" s="267"/>
      <c r="C12" s="269"/>
      <c r="D12" s="16" t="s">
        <v>1143</v>
      </c>
      <c r="E12" s="45">
        <v>331</v>
      </c>
      <c r="F12" s="45">
        <v>275</v>
      </c>
      <c r="G12" s="45">
        <v>500</v>
      </c>
      <c r="H12" s="98">
        <f t="shared" si="0"/>
        <v>1106</v>
      </c>
      <c r="I12" s="98">
        <f t="shared" si="1"/>
        <v>72.5536</v>
      </c>
      <c r="J12" s="42">
        <f t="shared" si="2"/>
        <v>73</v>
      </c>
    </row>
    <row r="13" spans="2:10" s="41" customFormat="1" ht="21.75" customHeight="1" thickBot="1">
      <c r="B13" s="272" t="s">
        <v>8</v>
      </c>
      <c r="C13" s="273"/>
      <c r="D13" s="274"/>
      <c r="E13" s="46">
        <f>SUM(E10:E12)</f>
        <v>1280</v>
      </c>
      <c r="F13" s="46">
        <f>SUM(F10:F12)</f>
        <v>1018</v>
      </c>
      <c r="G13" s="46">
        <f>SUM(G10:G12)</f>
        <v>1804</v>
      </c>
      <c r="H13" s="99">
        <f t="shared" si="0"/>
        <v>4102</v>
      </c>
      <c r="I13" s="99">
        <f t="shared" si="1"/>
        <v>269.0912</v>
      </c>
      <c r="J13" s="46">
        <f>SUM(J10:J12)</f>
        <v>270</v>
      </c>
    </row>
    <row r="14" spans="2:10" s="41" customFormat="1" ht="21.75" customHeight="1" thickTop="1">
      <c r="B14" s="266">
        <v>3</v>
      </c>
      <c r="C14" s="268" t="s">
        <v>1144</v>
      </c>
      <c r="D14" s="17" t="s">
        <v>1145</v>
      </c>
      <c r="E14" s="45">
        <v>350</v>
      </c>
      <c r="F14" s="45">
        <v>201</v>
      </c>
      <c r="G14" s="45">
        <v>425</v>
      </c>
      <c r="H14" s="100">
        <f t="shared" si="0"/>
        <v>976</v>
      </c>
      <c r="I14" s="100">
        <f t="shared" si="1"/>
        <v>64.0256</v>
      </c>
      <c r="J14" s="43">
        <f t="shared" si="2"/>
        <v>64</v>
      </c>
    </row>
    <row r="15" spans="2:10" s="41" customFormat="1" ht="21.75" customHeight="1">
      <c r="B15" s="267"/>
      <c r="C15" s="269"/>
      <c r="D15" s="16" t="s">
        <v>1146</v>
      </c>
      <c r="E15" s="45">
        <v>534</v>
      </c>
      <c r="F15" s="45">
        <v>305</v>
      </c>
      <c r="G15" s="45">
        <v>605</v>
      </c>
      <c r="H15" s="98">
        <f t="shared" si="0"/>
        <v>1444</v>
      </c>
      <c r="I15" s="98">
        <f t="shared" si="1"/>
        <v>94.7264</v>
      </c>
      <c r="J15" s="42">
        <f t="shared" si="2"/>
        <v>95</v>
      </c>
    </row>
    <row r="16" spans="2:10" s="41" customFormat="1" ht="21.75" customHeight="1" thickBot="1">
      <c r="B16" s="272" t="s">
        <v>8</v>
      </c>
      <c r="C16" s="273"/>
      <c r="D16" s="274"/>
      <c r="E16" s="46">
        <f>SUM(E14:E15)</f>
        <v>884</v>
      </c>
      <c r="F16" s="46">
        <f>SUM(F14:F15)</f>
        <v>506</v>
      </c>
      <c r="G16" s="46">
        <f>SUM(G14:G15)</f>
        <v>1030</v>
      </c>
      <c r="H16" s="99">
        <f t="shared" si="0"/>
        <v>2420</v>
      </c>
      <c r="I16" s="99">
        <f t="shared" si="1"/>
        <v>158.75199999999998</v>
      </c>
      <c r="J16" s="46">
        <f>SUM(J14:J15)</f>
        <v>159</v>
      </c>
    </row>
    <row r="17" spans="2:10" s="41" customFormat="1" ht="21.75" customHeight="1" thickTop="1">
      <c r="B17" s="266">
        <v>4</v>
      </c>
      <c r="C17" s="268" t="s">
        <v>1147</v>
      </c>
      <c r="D17" s="17" t="s">
        <v>1148</v>
      </c>
      <c r="E17" s="45">
        <v>404</v>
      </c>
      <c r="F17" s="45">
        <v>321</v>
      </c>
      <c r="G17" s="45">
        <v>749</v>
      </c>
      <c r="H17" s="100">
        <f t="shared" si="0"/>
        <v>1474</v>
      </c>
      <c r="I17" s="100">
        <f t="shared" si="1"/>
        <v>96.6944</v>
      </c>
      <c r="J17" s="43">
        <f t="shared" si="2"/>
        <v>97</v>
      </c>
    </row>
    <row r="18" spans="2:10" s="41" customFormat="1" ht="21.75" customHeight="1">
      <c r="B18" s="267"/>
      <c r="C18" s="269"/>
      <c r="D18" s="16" t="s">
        <v>1149</v>
      </c>
      <c r="E18" s="45">
        <v>105</v>
      </c>
      <c r="F18" s="45">
        <v>216</v>
      </c>
      <c r="G18" s="45">
        <v>353</v>
      </c>
      <c r="H18" s="98">
        <f t="shared" si="0"/>
        <v>674</v>
      </c>
      <c r="I18" s="98">
        <f t="shared" si="1"/>
        <v>44.2144</v>
      </c>
      <c r="J18" s="42">
        <f t="shared" si="2"/>
        <v>44</v>
      </c>
    </row>
    <row r="19" spans="2:10" s="41" customFormat="1" ht="21.75" customHeight="1" thickBot="1">
      <c r="B19" s="272" t="s">
        <v>8</v>
      </c>
      <c r="C19" s="273"/>
      <c r="D19" s="274"/>
      <c r="E19" s="46">
        <f>SUM(E17:E18)</f>
        <v>509</v>
      </c>
      <c r="F19" s="46">
        <f>SUM(F17:F18)</f>
        <v>537</v>
      </c>
      <c r="G19" s="46">
        <f>SUM(G17:G18)</f>
        <v>1102</v>
      </c>
      <c r="H19" s="99">
        <f t="shared" si="0"/>
        <v>2148</v>
      </c>
      <c r="I19" s="99">
        <f t="shared" si="1"/>
        <v>140.90879999999999</v>
      </c>
      <c r="J19" s="46">
        <f>SUM(J17:J18)</f>
        <v>141</v>
      </c>
    </row>
    <row r="20" spans="2:10" s="41" customFormat="1" ht="21.75" customHeight="1" thickTop="1">
      <c r="B20" s="275">
        <v>5</v>
      </c>
      <c r="C20" s="276" t="s">
        <v>1150</v>
      </c>
      <c r="D20" s="16" t="s">
        <v>1151</v>
      </c>
      <c r="E20" s="45">
        <v>154</v>
      </c>
      <c r="F20" s="45">
        <v>265</v>
      </c>
      <c r="G20" s="45">
        <v>498</v>
      </c>
      <c r="H20" s="100">
        <f t="shared" si="0"/>
        <v>917</v>
      </c>
      <c r="I20" s="100">
        <f t="shared" si="1"/>
        <v>60.155199999999994</v>
      </c>
      <c r="J20" s="43">
        <f t="shared" si="2"/>
        <v>60</v>
      </c>
    </row>
    <row r="21" spans="2:10" s="41" customFormat="1" ht="21.75" customHeight="1">
      <c r="B21" s="275"/>
      <c r="C21" s="276"/>
      <c r="D21" s="16" t="s">
        <v>1152</v>
      </c>
      <c r="E21" s="45">
        <v>85</v>
      </c>
      <c r="F21" s="45">
        <v>217</v>
      </c>
      <c r="G21" s="45">
        <v>519</v>
      </c>
      <c r="H21" s="98">
        <f t="shared" si="0"/>
        <v>821</v>
      </c>
      <c r="I21" s="98">
        <f t="shared" si="1"/>
        <v>53.857600000000005</v>
      </c>
      <c r="J21" s="42">
        <f t="shared" si="2"/>
        <v>54</v>
      </c>
    </row>
    <row r="22" spans="2:10" s="41" customFormat="1" ht="21.75" customHeight="1">
      <c r="B22" s="275"/>
      <c r="C22" s="276"/>
      <c r="D22" s="16" t="s">
        <v>1153</v>
      </c>
      <c r="E22" s="45">
        <v>142</v>
      </c>
      <c r="F22" s="45">
        <v>238</v>
      </c>
      <c r="G22" s="45">
        <v>505</v>
      </c>
      <c r="H22" s="98">
        <f t="shared" si="0"/>
        <v>885</v>
      </c>
      <c r="I22" s="98">
        <f t="shared" si="1"/>
        <v>58.056</v>
      </c>
      <c r="J22" s="42">
        <f t="shared" si="2"/>
        <v>58</v>
      </c>
    </row>
    <row r="23" spans="2:10" s="41" customFormat="1" ht="21.75" customHeight="1">
      <c r="B23" s="275"/>
      <c r="C23" s="276"/>
      <c r="D23" s="16" t="s">
        <v>1154</v>
      </c>
      <c r="E23" s="45">
        <v>243</v>
      </c>
      <c r="F23" s="45">
        <v>328</v>
      </c>
      <c r="G23" s="45">
        <v>655</v>
      </c>
      <c r="H23" s="98">
        <f t="shared" si="0"/>
        <v>1226</v>
      </c>
      <c r="I23" s="98">
        <f t="shared" si="1"/>
        <v>80.42559999999999</v>
      </c>
      <c r="J23" s="42">
        <f t="shared" si="2"/>
        <v>80</v>
      </c>
    </row>
    <row r="24" spans="2:10" s="41" customFormat="1" ht="21.75" customHeight="1">
      <c r="B24" s="275"/>
      <c r="C24" s="276"/>
      <c r="D24" s="16" t="s">
        <v>1155</v>
      </c>
      <c r="E24" s="45">
        <v>15</v>
      </c>
      <c r="F24" s="45">
        <v>62</v>
      </c>
      <c r="G24" s="45">
        <v>150</v>
      </c>
      <c r="H24" s="98">
        <f t="shared" si="0"/>
        <v>227</v>
      </c>
      <c r="I24" s="98">
        <f t="shared" si="1"/>
        <v>14.8912</v>
      </c>
      <c r="J24" s="42">
        <f t="shared" si="2"/>
        <v>15</v>
      </c>
    </row>
    <row r="25" spans="2:10" s="41" customFormat="1" ht="21.75" customHeight="1" thickBot="1">
      <c r="B25" s="272" t="s">
        <v>8</v>
      </c>
      <c r="C25" s="273"/>
      <c r="D25" s="274"/>
      <c r="E25" s="46">
        <f>SUM(E20:E24)</f>
        <v>639</v>
      </c>
      <c r="F25" s="46">
        <f>SUM(F20:F24)</f>
        <v>1110</v>
      </c>
      <c r="G25" s="46">
        <f>SUM(G20:G24)</f>
        <v>2327</v>
      </c>
      <c r="H25" s="99">
        <f t="shared" si="0"/>
        <v>4076</v>
      </c>
      <c r="I25" s="99">
        <f t="shared" si="1"/>
        <v>267.38559999999995</v>
      </c>
      <c r="J25" s="46">
        <f>SUM(J20:J24)</f>
        <v>267</v>
      </c>
    </row>
    <row r="26" spans="2:10" s="41" customFormat="1" ht="21.75" customHeight="1" thickTop="1">
      <c r="B26" s="275">
        <v>6</v>
      </c>
      <c r="C26" s="276" t="s">
        <v>1156</v>
      </c>
      <c r="D26" s="16" t="s">
        <v>1157</v>
      </c>
      <c r="E26" s="45">
        <v>378</v>
      </c>
      <c r="F26" s="45">
        <v>382</v>
      </c>
      <c r="G26" s="45">
        <v>594</v>
      </c>
      <c r="H26" s="100">
        <f t="shared" si="0"/>
        <v>1354</v>
      </c>
      <c r="I26" s="100">
        <f t="shared" si="1"/>
        <v>88.82239999999999</v>
      </c>
      <c r="J26" s="43">
        <f t="shared" si="2"/>
        <v>89</v>
      </c>
    </row>
    <row r="27" spans="2:10" s="41" customFormat="1" ht="21.75" customHeight="1">
      <c r="B27" s="275"/>
      <c r="C27" s="276"/>
      <c r="D27" s="16" t="s">
        <v>1158</v>
      </c>
      <c r="E27" s="45">
        <v>419</v>
      </c>
      <c r="F27" s="45">
        <v>201</v>
      </c>
      <c r="G27" s="45">
        <v>555</v>
      </c>
      <c r="H27" s="98">
        <f t="shared" si="0"/>
        <v>1175</v>
      </c>
      <c r="I27" s="98">
        <f t="shared" si="1"/>
        <v>77.08</v>
      </c>
      <c r="J27" s="42">
        <f t="shared" si="2"/>
        <v>77</v>
      </c>
    </row>
    <row r="28" spans="2:10" s="41" customFormat="1" ht="21.75" customHeight="1">
      <c r="B28" s="275"/>
      <c r="C28" s="276"/>
      <c r="D28" s="16" t="s">
        <v>1159</v>
      </c>
      <c r="E28" s="45">
        <v>433</v>
      </c>
      <c r="F28" s="45">
        <v>187</v>
      </c>
      <c r="G28" s="45">
        <v>346</v>
      </c>
      <c r="H28" s="98">
        <f t="shared" si="0"/>
        <v>966</v>
      </c>
      <c r="I28" s="98">
        <f t="shared" si="1"/>
        <v>63.3696</v>
      </c>
      <c r="J28" s="42">
        <f t="shared" si="2"/>
        <v>63</v>
      </c>
    </row>
    <row r="29" spans="2:10" s="41" customFormat="1" ht="21.75" customHeight="1">
      <c r="B29" s="275"/>
      <c r="C29" s="276"/>
      <c r="D29" s="16" t="s">
        <v>1160</v>
      </c>
      <c r="E29" s="45">
        <v>294</v>
      </c>
      <c r="F29" s="45">
        <v>195</v>
      </c>
      <c r="G29" s="45">
        <v>407</v>
      </c>
      <c r="H29" s="98">
        <f t="shared" si="0"/>
        <v>896</v>
      </c>
      <c r="I29" s="98">
        <f t="shared" si="1"/>
        <v>58.7776</v>
      </c>
      <c r="J29" s="42">
        <f t="shared" si="2"/>
        <v>59</v>
      </c>
    </row>
    <row r="30" spans="2:10" s="41" customFormat="1" ht="21.75" customHeight="1" thickBot="1">
      <c r="B30" s="272" t="s">
        <v>8</v>
      </c>
      <c r="C30" s="273"/>
      <c r="D30" s="274"/>
      <c r="E30" s="46">
        <f>SUM(E26:E29)</f>
        <v>1524</v>
      </c>
      <c r="F30" s="46">
        <f>SUM(F26:F29)</f>
        <v>965</v>
      </c>
      <c r="G30" s="46">
        <f>SUM(G26:G29)</f>
        <v>1902</v>
      </c>
      <c r="H30" s="99">
        <f t="shared" si="0"/>
        <v>4391</v>
      </c>
      <c r="I30" s="99">
        <f t="shared" si="1"/>
        <v>288.04959999999994</v>
      </c>
      <c r="J30" s="46">
        <f>SUM(J26:J29)</f>
        <v>288</v>
      </c>
    </row>
    <row r="31" spans="2:10" s="41" customFormat="1" ht="21.75" customHeight="1" thickTop="1">
      <c r="B31" s="267">
        <v>7</v>
      </c>
      <c r="C31" s="269" t="s">
        <v>1161</v>
      </c>
      <c r="D31" s="17" t="s">
        <v>1162</v>
      </c>
      <c r="E31" s="45">
        <v>282</v>
      </c>
      <c r="F31" s="45">
        <v>248</v>
      </c>
      <c r="G31" s="45">
        <v>574</v>
      </c>
      <c r="H31" s="100">
        <f t="shared" si="0"/>
        <v>1104</v>
      </c>
      <c r="I31" s="100">
        <f t="shared" si="1"/>
        <v>72.4224</v>
      </c>
      <c r="J31" s="43">
        <f t="shared" si="2"/>
        <v>72</v>
      </c>
    </row>
    <row r="32" spans="2:10" s="41" customFormat="1" ht="21.75" customHeight="1">
      <c r="B32" s="275"/>
      <c r="C32" s="276"/>
      <c r="D32" s="16" t="s">
        <v>1163</v>
      </c>
      <c r="E32" s="45">
        <v>408</v>
      </c>
      <c r="F32" s="45">
        <v>298</v>
      </c>
      <c r="G32" s="45">
        <v>617</v>
      </c>
      <c r="H32" s="98">
        <f t="shared" si="0"/>
        <v>1323</v>
      </c>
      <c r="I32" s="98">
        <f t="shared" si="1"/>
        <v>86.7888</v>
      </c>
      <c r="J32" s="42">
        <f t="shared" si="2"/>
        <v>87</v>
      </c>
    </row>
    <row r="33" spans="2:10" s="41" customFormat="1" ht="21.75" customHeight="1" thickBot="1">
      <c r="B33" s="272" t="s">
        <v>8</v>
      </c>
      <c r="C33" s="273"/>
      <c r="D33" s="274"/>
      <c r="E33" s="46">
        <f>SUM(E31:E32)</f>
        <v>690</v>
      </c>
      <c r="F33" s="46">
        <f>SUM(F31:F32)</f>
        <v>546</v>
      </c>
      <c r="G33" s="46">
        <f>SUM(G31:G32)</f>
        <v>1191</v>
      </c>
      <c r="H33" s="99">
        <f t="shared" si="0"/>
        <v>2427</v>
      </c>
      <c r="I33" s="99">
        <f t="shared" si="1"/>
        <v>159.2112</v>
      </c>
      <c r="J33" s="46">
        <f>SUM(J31:J32)</f>
        <v>159</v>
      </c>
    </row>
    <row r="34" spans="2:10" s="41" customFormat="1" ht="21.75" customHeight="1" thickBot="1" thickTop="1">
      <c r="B34" s="278" t="s">
        <v>1164</v>
      </c>
      <c r="C34" s="279"/>
      <c r="D34" s="280"/>
      <c r="E34" s="48">
        <f>E33+E30+E25+E19+E16+E13+E9</f>
        <v>6960</v>
      </c>
      <c r="F34" s="48">
        <f>F33+F30+F25+F19+F16+F13+F9</f>
        <v>5497</v>
      </c>
      <c r="G34" s="48">
        <f>G33+G30+G25+G19+G16+G13+G9</f>
        <v>10679</v>
      </c>
      <c r="H34" s="101">
        <f t="shared" si="0"/>
        <v>23136</v>
      </c>
      <c r="I34" s="101">
        <f t="shared" si="1"/>
        <v>1517.7216</v>
      </c>
      <c r="J34" s="191">
        <f>J33+J30+J25+J19+J16+J13+J9</f>
        <v>1518</v>
      </c>
    </row>
    <row r="35" spans="2:7" s="41" customFormat="1" ht="24.75" customHeight="1" thickTop="1">
      <c r="B35" s="55"/>
      <c r="C35" s="55"/>
      <c r="D35" s="55"/>
      <c r="E35" s="56"/>
      <c r="F35" s="56"/>
      <c r="G35" s="56"/>
    </row>
    <row r="36" spans="2:7" s="41" customFormat="1" ht="24.75" customHeight="1">
      <c r="B36" s="55"/>
      <c r="C36" s="57"/>
      <c r="D36" s="57"/>
      <c r="E36" s="55"/>
      <c r="F36" s="55"/>
      <c r="G36" s="55"/>
    </row>
    <row r="37" spans="2:7" ht="24.75" customHeight="1">
      <c r="B37" s="5"/>
      <c r="C37" s="6"/>
      <c r="D37" s="7"/>
      <c r="E37" s="8"/>
      <c r="F37" s="5"/>
      <c r="G37" s="5"/>
    </row>
    <row r="38" spans="2:7" ht="24.75" customHeight="1">
      <c r="B38" s="5"/>
      <c r="C38" s="6"/>
      <c r="D38" s="7"/>
      <c r="E38" s="8"/>
      <c r="F38" s="5"/>
      <c r="G38" s="5"/>
    </row>
    <row r="39" spans="2:7" ht="24.75" customHeight="1">
      <c r="B39" s="5"/>
      <c r="C39" s="6"/>
      <c r="D39" s="7"/>
      <c r="E39" s="8"/>
      <c r="F39" s="8"/>
      <c r="G39" s="8"/>
    </row>
    <row r="40" spans="2:7" ht="24.75" customHeight="1">
      <c r="B40" s="5"/>
      <c r="C40" s="6"/>
      <c r="D40" s="7"/>
      <c r="E40" s="8"/>
      <c r="F40" s="8"/>
      <c r="G40" s="8"/>
    </row>
    <row r="41" spans="2:7" ht="24.75" customHeight="1">
      <c r="B41" s="5"/>
      <c r="C41" s="6"/>
      <c r="D41" s="7"/>
      <c r="E41" s="8"/>
      <c r="F41" s="8"/>
      <c r="G41" s="8"/>
    </row>
  </sheetData>
  <sheetProtection/>
  <mergeCells count="32">
    <mergeCell ref="J3:J4"/>
    <mergeCell ref="B10:B12"/>
    <mergeCell ref="C10:C12"/>
    <mergeCell ref="G3:G4"/>
    <mergeCell ref="B5:B8"/>
    <mergeCell ref="C5:C8"/>
    <mergeCell ref="I3:I4"/>
    <mergeCell ref="B9:D9"/>
    <mergeCell ref="E3:E4"/>
    <mergeCell ref="H3:H4"/>
    <mergeCell ref="B13:D13"/>
    <mergeCell ref="B14:B15"/>
    <mergeCell ref="C14:C15"/>
    <mergeCell ref="B16:D16"/>
    <mergeCell ref="B17:B18"/>
    <mergeCell ref="C17:C18"/>
    <mergeCell ref="B34:D34"/>
    <mergeCell ref="B19:D19"/>
    <mergeCell ref="B20:B24"/>
    <mergeCell ref="C20:C24"/>
    <mergeCell ref="B25:D25"/>
    <mergeCell ref="B26:B29"/>
    <mergeCell ref="C26:C29"/>
    <mergeCell ref="B30:D30"/>
    <mergeCell ref="B31:B32"/>
    <mergeCell ref="C31:C32"/>
    <mergeCell ref="B33:D33"/>
    <mergeCell ref="B2:G2"/>
    <mergeCell ref="B3:B4"/>
    <mergeCell ref="C3:C4"/>
    <mergeCell ref="D3:D4"/>
    <mergeCell ref="F3:F4"/>
  </mergeCells>
  <printOptions/>
  <pageMargins left="0.45" right="0.2" top="0.25" bottom="0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76"/>
  <sheetViews>
    <sheetView zoomScalePageLayoutView="0" workbookViewId="0" topLeftCell="A58">
      <selection activeCell="N67" sqref="N67:O67"/>
    </sheetView>
  </sheetViews>
  <sheetFormatPr defaultColWidth="9.140625" defaultRowHeight="15"/>
  <cols>
    <col min="1" max="1" width="4.140625" style="0" customWidth="1"/>
    <col min="2" max="2" width="7.140625" style="0" customWidth="1"/>
    <col min="3" max="3" width="20.421875" style="0" customWidth="1"/>
    <col min="4" max="4" width="20.140625" style="0" customWidth="1"/>
    <col min="9" max="9" width="0" style="0" hidden="1" customWidth="1"/>
    <col min="10" max="10" width="9.140625" style="0" customWidth="1"/>
  </cols>
  <sheetData>
    <row r="2" spans="2:7" ht="18.75" customHeight="1">
      <c r="B2" s="213"/>
      <c r="C2" s="213"/>
      <c r="D2" s="213"/>
      <c r="E2" s="213"/>
      <c r="F2" s="213"/>
      <c r="G2" s="213"/>
    </row>
    <row r="3" spans="2:7" ht="19.5" thickBot="1">
      <c r="B3" s="214" t="s">
        <v>1165</v>
      </c>
      <c r="C3" s="214"/>
      <c r="D3" s="214"/>
      <c r="E3" s="214"/>
      <c r="F3" s="214"/>
      <c r="G3" s="214"/>
    </row>
    <row r="4" spans="2:10" s="41" customFormat="1" ht="15" customHeight="1">
      <c r="B4" s="260" t="s">
        <v>1</v>
      </c>
      <c r="C4" s="358" t="s">
        <v>2</v>
      </c>
      <c r="D4" s="359" t="s">
        <v>3</v>
      </c>
      <c r="E4" s="283" t="s">
        <v>1409</v>
      </c>
      <c r="F4" s="283" t="s">
        <v>1405</v>
      </c>
      <c r="G4" s="283" t="s">
        <v>1408</v>
      </c>
      <c r="H4" s="361" t="s">
        <v>8</v>
      </c>
      <c r="I4" s="356"/>
      <c r="J4" s="281"/>
    </row>
    <row r="5" spans="2:10" s="41" customFormat="1" ht="19.5" thickBot="1">
      <c r="B5" s="261"/>
      <c r="C5" s="358"/>
      <c r="D5" s="360"/>
      <c r="E5" s="284"/>
      <c r="F5" s="284"/>
      <c r="G5" s="284"/>
      <c r="H5" s="362"/>
      <c r="I5" s="357"/>
      <c r="J5" s="282"/>
    </row>
    <row r="6" spans="2:10" s="41" customFormat="1" ht="27.75" customHeight="1">
      <c r="B6" s="270">
        <v>1</v>
      </c>
      <c r="C6" s="271" t="s">
        <v>1166</v>
      </c>
      <c r="D6" s="16" t="s">
        <v>1167</v>
      </c>
      <c r="E6" s="45">
        <v>57</v>
      </c>
      <c r="F6" s="45">
        <v>103</v>
      </c>
      <c r="G6" s="45">
        <v>315</v>
      </c>
      <c r="H6" s="120">
        <f>SUM(E6:G6)</f>
        <v>475</v>
      </c>
      <c r="I6" s="119">
        <f>SUM(H6/100)*6.44</f>
        <v>30.590000000000003</v>
      </c>
      <c r="J6" s="42">
        <f>ROUND(I6,0)</f>
        <v>31</v>
      </c>
    </row>
    <row r="7" spans="2:10" s="41" customFormat="1" ht="27.75" customHeight="1">
      <c r="B7" s="266"/>
      <c r="C7" s="268"/>
      <c r="D7" s="16" t="s">
        <v>1168</v>
      </c>
      <c r="E7" s="45">
        <v>115</v>
      </c>
      <c r="F7" s="45">
        <v>142</v>
      </c>
      <c r="G7" s="45">
        <v>383</v>
      </c>
      <c r="H7" s="120">
        <f aca="true" t="shared" si="0" ref="H7:H69">SUM(E7:G7)</f>
        <v>640</v>
      </c>
      <c r="I7" s="120">
        <f aca="true" t="shared" si="1" ref="I7:I69">SUM(H7/100)*6.44</f>
        <v>41.21600000000001</v>
      </c>
      <c r="J7" s="42">
        <f aca="true" t="shared" si="2" ref="J7:J67">ROUND(I7,0)</f>
        <v>41</v>
      </c>
    </row>
    <row r="8" spans="2:10" s="41" customFormat="1" ht="27.75" customHeight="1">
      <c r="B8" s="267"/>
      <c r="C8" s="269"/>
      <c r="D8" s="16" t="s">
        <v>1169</v>
      </c>
      <c r="E8" s="45">
        <v>124</v>
      </c>
      <c r="F8" s="45">
        <v>186</v>
      </c>
      <c r="G8" s="45">
        <v>482</v>
      </c>
      <c r="H8" s="120">
        <f t="shared" si="0"/>
        <v>792</v>
      </c>
      <c r="I8" s="120">
        <f t="shared" si="1"/>
        <v>51.0048</v>
      </c>
      <c r="J8" s="42">
        <f t="shared" si="2"/>
        <v>51</v>
      </c>
    </row>
    <row r="9" spans="2:10" s="41" customFormat="1" ht="27.75" customHeight="1" thickBot="1">
      <c r="B9" s="272" t="s">
        <v>8</v>
      </c>
      <c r="C9" s="273"/>
      <c r="D9" s="274"/>
      <c r="E9" s="46">
        <f>SUM(E6:E8)</f>
        <v>296</v>
      </c>
      <c r="F9" s="46">
        <f>SUM(F6:F8)</f>
        <v>431</v>
      </c>
      <c r="G9" s="46">
        <f>SUM(G6:G8)</f>
        <v>1180</v>
      </c>
      <c r="H9" s="121">
        <f t="shared" si="0"/>
        <v>1907</v>
      </c>
      <c r="I9" s="121">
        <f t="shared" si="1"/>
        <v>122.81080000000001</v>
      </c>
      <c r="J9" s="46">
        <f>SUM(J6:J8)</f>
        <v>123</v>
      </c>
    </row>
    <row r="10" spans="2:10" s="41" customFormat="1" ht="27.75" customHeight="1" thickTop="1">
      <c r="B10" s="266">
        <v>2</v>
      </c>
      <c r="C10" s="268" t="s">
        <v>1170</v>
      </c>
      <c r="D10" s="17" t="s">
        <v>322</v>
      </c>
      <c r="E10" s="45">
        <v>237</v>
      </c>
      <c r="F10" s="45">
        <v>136</v>
      </c>
      <c r="G10" s="45">
        <v>344</v>
      </c>
      <c r="H10" s="119">
        <f t="shared" si="0"/>
        <v>717</v>
      </c>
      <c r="I10" s="119">
        <f t="shared" si="1"/>
        <v>46.174800000000005</v>
      </c>
      <c r="J10" s="43">
        <f t="shared" si="2"/>
        <v>46</v>
      </c>
    </row>
    <row r="11" spans="2:10" s="41" customFormat="1" ht="27.75" customHeight="1">
      <c r="B11" s="267"/>
      <c r="C11" s="269"/>
      <c r="D11" s="16" t="s">
        <v>1171</v>
      </c>
      <c r="E11" s="45">
        <v>186</v>
      </c>
      <c r="F11" s="45">
        <v>141</v>
      </c>
      <c r="G11" s="45">
        <v>442</v>
      </c>
      <c r="H11" s="120">
        <f t="shared" si="0"/>
        <v>769</v>
      </c>
      <c r="I11" s="120">
        <f t="shared" si="1"/>
        <v>49.52360000000001</v>
      </c>
      <c r="J11" s="42">
        <f t="shared" si="2"/>
        <v>50</v>
      </c>
    </row>
    <row r="12" spans="2:10" s="41" customFormat="1" ht="27.75" customHeight="1" thickBot="1">
      <c r="B12" s="272" t="s">
        <v>8</v>
      </c>
      <c r="C12" s="273"/>
      <c r="D12" s="274"/>
      <c r="E12" s="46">
        <f>SUM(E10:E11)</f>
        <v>423</v>
      </c>
      <c r="F12" s="46">
        <f>SUM(F10:F11)</f>
        <v>277</v>
      </c>
      <c r="G12" s="46">
        <f>SUM(G10:G11)</f>
        <v>786</v>
      </c>
      <c r="H12" s="121">
        <f t="shared" si="0"/>
        <v>1486</v>
      </c>
      <c r="I12" s="121">
        <f t="shared" si="1"/>
        <v>95.6984</v>
      </c>
      <c r="J12" s="46">
        <f>SUM(J10:J11)</f>
        <v>96</v>
      </c>
    </row>
    <row r="13" spans="2:10" s="41" customFormat="1" ht="27.75" customHeight="1" thickTop="1">
      <c r="B13" s="266">
        <v>3</v>
      </c>
      <c r="C13" s="268" t="s">
        <v>1172</v>
      </c>
      <c r="D13" s="17" t="s">
        <v>1173</v>
      </c>
      <c r="E13" s="45">
        <v>278</v>
      </c>
      <c r="F13" s="45">
        <v>134</v>
      </c>
      <c r="G13" s="45">
        <v>302</v>
      </c>
      <c r="H13" s="119">
        <f t="shared" si="0"/>
        <v>714</v>
      </c>
      <c r="I13" s="119">
        <f t="shared" si="1"/>
        <v>45.9816</v>
      </c>
      <c r="J13" s="43">
        <f t="shared" si="2"/>
        <v>46</v>
      </c>
    </row>
    <row r="14" spans="2:10" s="41" customFormat="1" ht="27.75" customHeight="1">
      <c r="B14" s="267"/>
      <c r="C14" s="269"/>
      <c r="D14" s="16" t="s">
        <v>1174</v>
      </c>
      <c r="E14" s="45">
        <v>306</v>
      </c>
      <c r="F14" s="45">
        <v>204</v>
      </c>
      <c r="G14" s="45">
        <v>393</v>
      </c>
      <c r="H14" s="120">
        <f t="shared" si="0"/>
        <v>903</v>
      </c>
      <c r="I14" s="120">
        <f t="shared" si="1"/>
        <v>58.1532</v>
      </c>
      <c r="J14" s="42">
        <f t="shared" si="2"/>
        <v>58</v>
      </c>
    </row>
    <row r="15" spans="2:10" s="41" customFormat="1" ht="27.75" customHeight="1" thickBot="1">
      <c r="B15" s="272" t="s">
        <v>8</v>
      </c>
      <c r="C15" s="273"/>
      <c r="D15" s="274"/>
      <c r="E15" s="46">
        <f>SUM(E13:E14)</f>
        <v>584</v>
      </c>
      <c r="F15" s="46">
        <f>SUM(F13:F14)</f>
        <v>338</v>
      </c>
      <c r="G15" s="46">
        <f>SUM(G13:G14)</f>
        <v>695</v>
      </c>
      <c r="H15" s="121">
        <f t="shared" si="0"/>
        <v>1617</v>
      </c>
      <c r="I15" s="121">
        <f t="shared" si="1"/>
        <v>104.13480000000001</v>
      </c>
      <c r="J15" s="46">
        <f>SUM(J13:J14)</f>
        <v>104</v>
      </c>
    </row>
    <row r="16" spans="2:10" s="41" customFormat="1" ht="27.75" customHeight="1" thickTop="1">
      <c r="B16" s="266">
        <v>4</v>
      </c>
      <c r="C16" s="268" t="s">
        <v>1175</v>
      </c>
      <c r="D16" s="17" t="s">
        <v>1176</v>
      </c>
      <c r="E16" s="45">
        <v>378</v>
      </c>
      <c r="F16" s="45">
        <v>307</v>
      </c>
      <c r="G16" s="45">
        <v>721</v>
      </c>
      <c r="H16" s="119">
        <f t="shared" si="0"/>
        <v>1406</v>
      </c>
      <c r="I16" s="119">
        <f t="shared" si="1"/>
        <v>90.5464</v>
      </c>
      <c r="J16" s="43">
        <f t="shared" si="2"/>
        <v>91</v>
      </c>
    </row>
    <row r="17" spans="2:10" s="41" customFormat="1" ht="27.75" customHeight="1">
      <c r="B17" s="266"/>
      <c r="C17" s="268"/>
      <c r="D17" s="16" t="s">
        <v>1177</v>
      </c>
      <c r="E17" s="45">
        <v>205</v>
      </c>
      <c r="F17" s="45">
        <v>148</v>
      </c>
      <c r="G17" s="45">
        <v>210</v>
      </c>
      <c r="H17" s="120">
        <f t="shared" si="0"/>
        <v>563</v>
      </c>
      <c r="I17" s="120">
        <f t="shared" si="1"/>
        <v>36.257200000000005</v>
      </c>
      <c r="J17" s="42">
        <f t="shared" si="2"/>
        <v>36</v>
      </c>
    </row>
    <row r="18" spans="2:10" s="41" customFormat="1" ht="27.75" customHeight="1">
      <c r="B18" s="266"/>
      <c r="C18" s="268"/>
      <c r="D18" s="16" t="s">
        <v>1178</v>
      </c>
      <c r="E18" s="45">
        <v>383</v>
      </c>
      <c r="F18" s="45">
        <v>268</v>
      </c>
      <c r="G18" s="45">
        <v>609</v>
      </c>
      <c r="H18" s="120">
        <f t="shared" si="0"/>
        <v>1260</v>
      </c>
      <c r="I18" s="120">
        <f t="shared" si="1"/>
        <v>81.144</v>
      </c>
      <c r="J18" s="42">
        <f t="shared" si="2"/>
        <v>81</v>
      </c>
    </row>
    <row r="19" spans="2:10" s="41" customFormat="1" ht="27.75" customHeight="1">
      <c r="B19" s="267"/>
      <c r="C19" s="269"/>
      <c r="D19" s="16" t="s">
        <v>1179</v>
      </c>
      <c r="E19" s="45">
        <v>261</v>
      </c>
      <c r="F19" s="45">
        <v>172</v>
      </c>
      <c r="G19" s="45">
        <v>419</v>
      </c>
      <c r="H19" s="120">
        <f t="shared" si="0"/>
        <v>852</v>
      </c>
      <c r="I19" s="120">
        <f t="shared" si="1"/>
        <v>54.8688</v>
      </c>
      <c r="J19" s="42">
        <f t="shared" si="2"/>
        <v>55</v>
      </c>
    </row>
    <row r="20" spans="2:10" s="41" customFormat="1" ht="27.75" customHeight="1" thickBot="1">
      <c r="B20" s="272" t="s">
        <v>8</v>
      </c>
      <c r="C20" s="273"/>
      <c r="D20" s="274"/>
      <c r="E20" s="46">
        <f>SUM(E16:E19)</f>
        <v>1227</v>
      </c>
      <c r="F20" s="46">
        <f>SUM(F16:F19)</f>
        <v>895</v>
      </c>
      <c r="G20" s="46">
        <f>SUM(G16:G19)</f>
        <v>1959</v>
      </c>
      <c r="H20" s="121">
        <f t="shared" si="0"/>
        <v>4081</v>
      </c>
      <c r="I20" s="121">
        <f t="shared" si="1"/>
        <v>262.81640000000004</v>
      </c>
      <c r="J20" s="46">
        <f>SUM(J16:J19)</f>
        <v>263</v>
      </c>
    </row>
    <row r="21" spans="2:10" s="41" customFormat="1" ht="27.75" customHeight="1" thickTop="1">
      <c r="B21" s="266">
        <v>5</v>
      </c>
      <c r="C21" s="268" t="s">
        <v>1180</v>
      </c>
      <c r="D21" s="17" t="s">
        <v>1181</v>
      </c>
      <c r="E21" s="45">
        <v>371</v>
      </c>
      <c r="F21" s="45">
        <v>234</v>
      </c>
      <c r="G21" s="45">
        <v>462</v>
      </c>
      <c r="H21" s="119">
        <f t="shared" si="0"/>
        <v>1067</v>
      </c>
      <c r="I21" s="119">
        <f t="shared" si="1"/>
        <v>68.7148</v>
      </c>
      <c r="J21" s="43">
        <f t="shared" si="2"/>
        <v>69</v>
      </c>
    </row>
    <row r="22" spans="2:10" s="41" customFormat="1" ht="27.75" customHeight="1">
      <c r="B22" s="267"/>
      <c r="C22" s="269"/>
      <c r="D22" s="16" t="s">
        <v>1182</v>
      </c>
      <c r="E22" s="45">
        <v>346</v>
      </c>
      <c r="F22" s="45">
        <v>302</v>
      </c>
      <c r="G22" s="45">
        <v>778</v>
      </c>
      <c r="H22" s="120">
        <f t="shared" si="0"/>
        <v>1426</v>
      </c>
      <c r="I22" s="120">
        <f t="shared" si="1"/>
        <v>91.8344</v>
      </c>
      <c r="J22" s="42">
        <f t="shared" si="2"/>
        <v>92</v>
      </c>
    </row>
    <row r="23" spans="2:10" s="41" customFormat="1" ht="27.75" customHeight="1" thickBot="1">
      <c r="B23" s="272" t="s">
        <v>8</v>
      </c>
      <c r="C23" s="273"/>
      <c r="D23" s="274"/>
      <c r="E23" s="46">
        <f>SUM(E21:E22)</f>
        <v>717</v>
      </c>
      <c r="F23" s="46">
        <f>SUM(F21:F22)</f>
        <v>536</v>
      </c>
      <c r="G23" s="46">
        <f>SUM(G21:G22)</f>
        <v>1240</v>
      </c>
      <c r="H23" s="121">
        <f t="shared" si="0"/>
        <v>2493</v>
      </c>
      <c r="I23" s="121">
        <f t="shared" si="1"/>
        <v>160.5492</v>
      </c>
      <c r="J23" s="46">
        <f>SUM(J21:J22)</f>
        <v>161</v>
      </c>
    </row>
    <row r="24" spans="2:10" s="41" customFormat="1" ht="27.75" customHeight="1" thickTop="1">
      <c r="B24" s="266">
        <v>6</v>
      </c>
      <c r="C24" s="268" t="s">
        <v>1183</v>
      </c>
      <c r="D24" s="17" t="s">
        <v>1184</v>
      </c>
      <c r="E24" s="45">
        <v>493</v>
      </c>
      <c r="F24" s="45">
        <v>337</v>
      </c>
      <c r="G24" s="45">
        <v>932</v>
      </c>
      <c r="H24" s="119">
        <f t="shared" si="0"/>
        <v>1762</v>
      </c>
      <c r="I24" s="119">
        <f t="shared" si="1"/>
        <v>113.4728</v>
      </c>
      <c r="J24" s="43">
        <f t="shared" si="2"/>
        <v>113</v>
      </c>
    </row>
    <row r="25" spans="2:10" s="41" customFormat="1" ht="27.75" customHeight="1">
      <c r="B25" s="267"/>
      <c r="C25" s="269"/>
      <c r="D25" s="16" t="s">
        <v>1185</v>
      </c>
      <c r="E25" s="45">
        <v>414</v>
      </c>
      <c r="F25" s="45">
        <v>325</v>
      </c>
      <c r="G25" s="45">
        <v>909</v>
      </c>
      <c r="H25" s="120">
        <f t="shared" si="0"/>
        <v>1648</v>
      </c>
      <c r="I25" s="120">
        <f t="shared" si="1"/>
        <v>106.1312</v>
      </c>
      <c r="J25" s="42">
        <f t="shared" si="2"/>
        <v>106</v>
      </c>
    </row>
    <row r="26" spans="2:10" s="41" customFormat="1" ht="24.75" customHeight="1" thickBot="1">
      <c r="B26" s="272" t="s">
        <v>8</v>
      </c>
      <c r="C26" s="273"/>
      <c r="D26" s="274"/>
      <c r="E26" s="46">
        <f>SUM(E24:E25)</f>
        <v>907</v>
      </c>
      <c r="F26" s="46">
        <f>SUM(F24:F25)</f>
        <v>662</v>
      </c>
      <c r="G26" s="46">
        <f>SUM(G24:G25)</f>
        <v>1841</v>
      </c>
      <c r="H26" s="121">
        <f t="shared" si="0"/>
        <v>3410</v>
      </c>
      <c r="I26" s="121">
        <f t="shared" si="1"/>
        <v>219.604</v>
      </c>
      <c r="J26" s="46">
        <f>SUM(J24:J25)</f>
        <v>219</v>
      </c>
    </row>
    <row r="27" spans="2:10" s="41" customFormat="1" ht="24.75" customHeight="1" thickTop="1">
      <c r="B27" s="266">
        <v>7</v>
      </c>
      <c r="C27" s="268" t="s">
        <v>1186</v>
      </c>
      <c r="D27" s="17" t="s">
        <v>1187</v>
      </c>
      <c r="E27" s="45">
        <v>923</v>
      </c>
      <c r="F27" s="45">
        <v>334</v>
      </c>
      <c r="G27" s="45">
        <v>902</v>
      </c>
      <c r="H27" s="119">
        <f t="shared" si="0"/>
        <v>2159</v>
      </c>
      <c r="I27" s="119">
        <f t="shared" si="1"/>
        <v>139.0396</v>
      </c>
      <c r="J27" s="43">
        <f t="shared" si="2"/>
        <v>139</v>
      </c>
    </row>
    <row r="28" spans="2:10" s="41" customFormat="1" ht="24.75" customHeight="1">
      <c r="B28" s="267"/>
      <c r="C28" s="269"/>
      <c r="D28" s="16" t="s">
        <v>1188</v>
      </c>
      <c r="E28" s="45">
        <v>997</v>
      </c>
      <c r="F28" s="45">
        <v>332</v>
      </c>
      <c r="G28" s="45">
        <v>882</v>
      </c>
      <c r="H28" s="120">
        <f t="shared" si="0"/>
        <v>2211</v>
      </c>
      <c r="I28" s="120">
        <f t="shared" si="1"/>
        <v>142.38840000000002</v>
      </c>
      <c r="J28" s="42">
        <f t="shared" si="2"/>
        <v>142</v>
      </c>
    </row>
    <row r="29" spans="2:10" s="41" customFormat="1" ht="24.75" customHeight="1" thickBot="1">
      <c r="B29" s="272" t="s">
        <v>8</v>
      </c>
      <c r="C29" s="273"/>
      <c r="D29" s="274"/>
      <c r="E29" s="46">
        <f>SUM(E27:E28)</f>
        <v>1920</v>
      </c>
      <c r="F29" s="46">
        <f>SUM(F27:F28)</f>
        <v>666</v>
      </c>
      <c r="G29" s="46">
        <f>SUM(G27:G28)</f>
        <v>1784</v>
      </c>
      <c r="H29" s="121">
        <f t="shared" si="0"/>
        <v>4370</v>
      </c>
      <c r="I29" s="121">
        <f t="shared" si="1"/>
        <v>281.42800000000005</v>
      </c>
      <c r="J29" s="46">
        <f>SUM(J27:J28)</f>
        <v>281</v>
      </c>
    </row>
    <row r="30" spans="2:10" s="41" customFormat="1" ht="24.75" customHeight="1" thickTop="1">
      <c r="B30" s="63">
        <v>8</v>
      </c>
      <c r="C30" s="64" t="s">
        <v>1189</v>
      </c>
      <c r="D30" s="16" t="s">
        <v>1190</v>
      </c>
      <c r="E30" s="45">
        <v>972</v>
      </c>
      <c r="F30" s="45">
        <v>340</v>
      </c>
      <c r="G30" s="45">
        <v>874</v>
      </c>
      <c r="H30" s="119">
        <f t="shared" si="0"/>
        <v>2186</v>
      </c>
      <c r="I30" s="119">
        <f t="shared" si="1"/>
        <v>140.7784</v>
      </c>
      <c r="J30" s="43">
        <f t="shared" si="2"/>
        <v>141</v>
      </c>
    </row>
    <row r="31" spans="2:10" s="41" customFormat="1" ht="24.75" customHeight="1" thickBot="1">
      <c r="B31" s="277" t="s">
        <v>8</v>
      </c>
      <c r="C31" s="277"/>
      <c r="D31" s="277"/>
      <c r="E31" s="46">
        <f>SUM(E30)</f>
        <v>972</v>
      </c>
      <c r="F31" s="46">
        <f>SUM(F30)</f>
        <v>340</v>
      </c>
      <c r="G31" s="46">
        <f>SUM(G30)</f>
        <v>874</v>
      </c>
      <c r="H31" s="121">
        <f t="shared" si="0"/>
        <v>2186</v>
      </c>
      <c r="I31" s="121">
        <f t="shared" si="1"/>
        <v>140.7784</v>
      </c>
      <c r="J31" s="46">
        <f>SUM(J30)</f>
        <v>141</v>
      </c>
    </row>
    <row r="32" spans="2:10" s="41" customFormat="1" ht="24.75" customHeight="1" thickTop="1">
      <c r="B32" s="266">
        <v>9</v>
      </c>
      <c r="C32" s="268" t="s">
        <v>1191</v>
      </c>
      <c r="D32" s="17" t="s">
        <v>1192</v>
      </c>
      <c r="E32" s="45">
        <v>365</v>
      </c>
      <c r="F32" s="45">
        <v>162</v>
      </c>
      <c r="G32" s="45">
        <v>505</v>
      </c>
      <c r="H32" s="119">
        <f t="shared" si="0"/>
        <v>1032</v>
      </c>
      <c r="I32" s="119">
        <f t="shared" si="1"/>
        <v>66.4608</v>
      </c>
      <c r="J32" s="43">
        <f t="shared" si="2"/>
        <v>66</v>
      </c>
    </row>
    <row r="33" spans="2:10" s="41" customFormat="1" ht="24.75" customHeight="1">
      <c r="B33" s="266"/>
      <c r="C33" s="268"/>
      <c r="D33" s="16" t="s">
        <v>1193</v>
      </c>
      <c r="E33" s="45">
        <v>666</v>
      </c>
      <c r="F33" s="45">
        <v>250</v>
      </c>
      <c r="G33" s="45">
        <v>987</v>
      </c>
      <c r="H33" s="120">
        <f t="shared" si="0"/>
        <v>1903</v>
      </c>
      <c r="I33" s="120">
        <f t="shared" si="1"/>
        <v>122.55320000000002</v>
      </c>
      <c r="J33" s="42">
        <f t="shared" si="2"/>
        <v>123</v>
      </c>
    </row>
    <row r="34" spans="2:10" s="41" customFormat="1" ht="24.75" customHeight="1">
      <c r="B34" s="266"/>
      <c r="C34" s="268"/>
      <c r="D34" s="16" t="s">
        <v>1194</v>
      </c>
      <c r="E34" s="45">
        <v>857</v>
      </c>
      <c r="F34" s="45">
        <v>255</v>
      </c>
      <c r="G34" s="45">
        <v>1464</v>
      </c>
      <c r="H34" s="120">
        <f t="shared" si="0"/>
        <v>2576</v>
      </c>
      <c r="I34" s="120">
        <f t="shared" si="1"/>
        <v>165.89440000000002</v>
      </c>
      <c r="J34" s="42">
        <f t="shared" si="2"/>
        <v>166</v>
      </c>
    </row>
    <row r="35" spans="2:10" s="41" customFormat="1" ht="24.75" customHeight="1">
      <c r="B35" s="267"/>
      <c r="C35" s="269"/>
      <c r="D35" s="16" t="s">
        <v>1195</v>
      </c>
      <c r="E35" s="45">
        <v>437</v>
      </c>
      <c r="F35" s="45">
        <v>154</v>
      </c>
      <c r="G35" s="45">
        <v>482</v>
      </c>
      <c r="H35" s="120">
        <f t="shared" si="0"/>
        <v>1073</v>
      </c>
      <c r="I35" s="120">
        <f t="shared" si="1"/>
        <v>69.1012</v>
      </c>
      <c r="J35" s="42">
        <f t="shared" si="2"/>
        <v>69</v>
      </c>
    </row>
    <row r="36" spans="2:10" s="41" customFormat="1" ht="24.75" customHeight="1" thickBot="1">
      <c r="B36" s="272" t="s">
        <v>8</v>
      </c>
      <c r="C36" s="273"/>
      <c r="D36" s="274"/>
      <c r="E36" s="46">
        <f>SUM(E32:E35)</f>
        <v>2325</v>
      </c>
      <c r="F36" s="46">
        <f>SUM(F32:F35)</f>
        <v>821</v>
      </c>
      <c r="G36" s="46">
        <f>SUM(G32:G35)</f>
        <v>3438</v>
      </c>
      <c r="H36" s="121">
        <f t="shared" si="0"/>
        <v>6584</v>
      </c>
      <c r="I36" s="121">
        <f t="shared" si="1"/>
        <v>424.00960000000003</v>
      </c>
      <c r="J36" s="46">
        <f>SUM(J32:J35)</f>
        <v>424</v>
      </c>
    </row>
    <row r="37" spans="2:10" s="41" customFormat="1" ht="24.75" customHeight="1" thickTop="1">
      <c r="B37" s="266">
        <v>10</v>
      </c>
      <c r="C37" s="268" t="s">
        <v>1196</v>
      </c>
      <c r="D37" s="17" t="s">
        <v>1197</v>
      </c>
      <c r="E37" s="45">
        <v>738</v>
      </c>
      <c r="F37" s="45">
        <v>338</v>
      </c>
      <c r="G37" s="45">
        <v>855</v>
      </c>
      <c r="H37" s="119">
        <f t="shared" si="0"/>
        <v>1931</v>
      </c>
      <c r="I37" s="119">
        <f t="shared" si="1"/>
        <v>124.3564</v>
      </c>
      <c r="J37" s="43">
        <f t="shared" si="2"/>
        <v>124</v>
      </c>
    </row>
    <row r="38" spans="2:10" s="41" customFormat="1" ht="24.75" customHeight="1">
      <c r="B38" s="267"/>
      <c r="C38" s="269"/>
      <c r="D38" s="16" t="s">
        <v>1198</v>
      </c>
      <c r="E38" s="45">
        <v>482</v>
      </c>
      <c r="F38" s="45">
        <v>258</v>
      </c>
      <c r="G38" s="45">
        <v>519</v>
      </c>
      <c r="H38" s="120">
        <f t="shared" si="0"/>
        <v>1259</v>
      </c>
      <c r="I38" s="120">
        <f t="shared" si="1"/>
        <v>81.0796</v>
      </c>
      <c r="J38" s="42">
        <f t="shared" si="2"/>
        <v>81</v>
      </c>
    </row>
    <row r="39" spans="2:10" s="41" customFormat="1" ht="24.75" customHeight="1" thickBot="1">
      <c r="B39" s="272" t="s">
        <v>8</v>
      </c>
      <c r="C39" s="273"/>
      <c r="D39" s="274"/>
      <c r="E39" s="46">
        <f>SUM(E37:E38)</f>
        <v>1220</v>
      </c>
      <c r="F39" s="46">
        <f>SUM(F37:F38)</f>
        <v>596</v>
      </c>
      <c r="G39" s="46">
        <f>SUM(G37:G38)</f>
        <v>1374</v>
      </c>
      <c r="H39" s="121">
        <f t="shared" si="0"/>
        <v>3190</v>
      </c>
      <c r="I39" s="121">
        <f t="shared" si="1"/>
        <v>205.436</v>
      </c>
      <c r="J39" s="46">
        <f>SUM(J37:J38)</f>
        <v>205</v>
      </c>
    </row>
    <row r="40" spans="2:10" s="41" customFormat="1" ht="24.75" customHeight="1" thickTop="1">
      <c r="B40" s="266">
        <v>11</v>
      </c>
      <c r="C40" s="268" t="s">
        <v>1199</v>
      </c>
      <c r="D40" s="17" t="s">
        <v>1200</v>
      </c>
      <c r="E40" s="45">
        <v>384</v>
      </c>
      <c r="F40" s="45">
        <v>109</v>
      </c>
      <c r="G40" s="45">
        <v>351</v>
      </c>
      <c r="H40" s="119">
        <f t="shared" si="0"/>
        <v>844</v>
      </c>
      <c r="I40" s="119">
        <f t="shared" si="1"/>
        <v>54.3536</v>
      </c>
      <c r="J40" s="43">
        <f t="shared" si="2"/>
        <v>54</v>
      </c>
    </row>
    <row r="41" spans="2:10" s="41" customFormat="1" ht="24.75" customHeight="1">
      <c r="B41" s="267"/>
      <c r="C41" s="269"/>
      <c r="D41" s="16" t="s">
        <v>1201</v>
      </c>
      <c r="E41" s="45">
        <v>391</v>
      </c>
      <c r="F41" s="45">
        <v>143</v>
      </c>
      <c r="G41" s="45">
        <v>380</v>
      </c>
      <c r="H41" s="120">
        <f t="shared" si="0"/>
        <v>914</v>
      </c>
      <c r="I41" s="120">
        <f t="shared" si="1"/>
        <v>58.86160000000001</v>
      </c>
      <c r="J41" s="42">
        <f t="shared" si="2"/>
        <v>59</v>
      </c>
    </row>
    <row r="42" spans="2:10" s="41" customFormat="1" ht="24.75" customHeight="1" thickBot="1">
      <c r="B42" s="272" t="s">
        <v>8</v>
      </c>
      <c r="C42" s="273"/>
      <c r="D42" s="274"/>
      <c r="E42" s="46">
        <f>SUM(E40:E41)</f>
        <v>775</v>
      </c>
      <c r="F42" s="46">
        <f>SUM(F40:F41)</f>
        <v>252</v>
      </c>
      <c r="G42" s="46">
        <f>SUM(G40:G41)</f>
        <v>731</v>
      </c>
      <c r="H42" s="121">
        <f t="shared" si="0"/>
        <v>1758</v>
      </c>
      <c r="I42" s="121">
        <f t="shared" si="1"/>
        <v>113.2152</v>
      </c>
      <c r="J42" s="46">
        <f>SUM(J40:J41)</f>
        <v>113</v>
      </c>
    </row>
    <row r="43" spans="2:10" s="41" customFormat="1" ht="24.75" customHeight="1" thickTop="1">
      <c r="B43" s="266">
        <v>12</v>
      </c>
      <c r="C43" s="268" t="s">
        <v>1202</v>
      </c>
      <c r="D43" s="17" t="s">
        <v>1203</v>
      </c>
      <c r="E43" s="45">
        <v>563</v>
      </c>
      <c r="F43" s="45">
        <v>218</v>
      </c>
      <c r="G43" s="45">
        <v>504</v>
      </c>
      <c r="H43" s="119">
        <f t="shared" si="0"/>
        <v>1285</v>
      </c>
      <c r="I43" s="119">
        <f t="shared" si="1"/>
        <v>82.754</v>
      </c>
      <c r="J43" s="43">
        <f t="shared" si="2"/>
        <v>83</v>
      </c>
    </row>
    <row r="44" spans="2:10" s="41" customFormat="1" ht="24.75" customHeight="1">
      <c r="B44" s="267"/>
      <c r="C44" s="269"/>
      <c r="D44" s="17" t="s">
        <v>1204</v>
      </c>
      <c r="E44" s="45">
        <v>685</v>
      </c>
      <c r="F44" s="45">
        <v>240</v>
      </c>
      <c r="G44" s="45">
        <v>376</v>
      </c>
      <c r="H44" s="120">
        <f t="shared" si="0"/>
        <v>1301</v>
      </c>
      <c r="I44" s="120">
        <f t="shared" si="1"/>
        <v>83.7844</v>
      </c>
      <c r="J44" s="42">
        <f t="shared" si="2"/>
        <v>84</v>
      </c>
    </row>
    <row r="45" spans="2:10" s="41" customFormat="1" ht="24.75" customHeight="1" thickBot="1">
      <c r="B45" s="272" t="s">
        <v>8</v>
      </c>
      <c r="C45" s="273"/>
      <c r="D45" s="274"/>
      <c r="E45" s="46">
        <f>SUM(E43:E44)</f>
        <v>1248</v>
      </c>
      <c r="F45" s="46">
        <f>SUM(F43:F44)</f>
        <v>458</v>
      </c>
      <c r="G45" s="46">
        <f>SUM(G43:G44)</f>
        <v>880</v>
      </c>
      <c r="H45" s="121">
        <f t="shared" si="0"/>
        <v>2586</v>
      </c>
      <c r="I45" s="121">
        <f t="shared" si="1"/>
        <v>166.5384</v>
      </c>
      <c r="J45" s="46">
        <f>SUM(J43:J44)</f>
        <v>167</v>
      </c>
    </row>
    <row r="46" spans="2:10" s="41" customFormat="1" ht="24.75" customHeight="1" thickTop="1">
      <c r="B46" s="275">
        <v>13</v>
      </c>
      <c r="C46" s="276" t="s">
        <v>1205</v>
      </c>
      <c r="D46" s="16" t="s">
        <v>1206</v>
      </c>
      <c r="E46" s="45">
        <v>745</v>
      </c>
      <c r="F46" s="45">
        <v>255</v>
      </c>
      <c r="G46" s="45">
        <v>733</v>
      </c>
      <c r="H46" s="119">
        <f t="shared" si="0"/>
        <v>1733</v>
      </c>
      <c r="I46" s="119">
        <f t="shared" si="1"/>
        <v>111.6052</v>
      </c>
      <c r="J46" s="43">
        <f t="shared" si="2"/>
        <v>112</v>
      </c>
    </row>
    <row r="47" spans="2:10" s="41" customFormat="1" ht="24.75" customHeight="1">
      <c r="B47" s="275"/>
      <c r="C47" s="276"/>
      <c r="D47" s="16" t="s">
        <v>1207</v>
      </c>
      <c r="E47" s="45">
        <v>988</v>
      </c>
      <c r="F47" s="45">
        <v>284</v>
      </c>
      <c r="G47" s="45">
        <v>843</v>
      </c>
      <c r="H47" s="120">
        <f t="shared" si="0"/>
        <v>2115</v>
      </c>
      <c r="I47" s="120">
        <f t="shared" si="1"/>
        <v>136.206</v>
      </c>
      <c r="J47" s="42">
        <f t="shared" si="2"/>
        <v>136</v>
      </c>
    </row>
    <row r="48" spans="2:10" s="41" customFormat="1" ht="24.75" customHeight="1" thickBot="1">
      <c r="B48" s="277" t="s">
        <v>8</v>
      </c>
      <c r="C48" s="277"/>
      <c r="D48" s="277"/>
      <c r="E48" s="46">
        <f>SUM(E46:E47)</f>
        <v>1733</v>
      </c>
      <c r="F48" s="46">
        <f>SUM(F46:F47)</f>
        <v>539</v>
      </c>
      <c r="G48" s="46">
        <f>SUM(G46:G47)</f>
        <v>1576</v>
      </c>
      <c r="H48" s="121">
        <f t="shared" si="0"/>
        <v>3848</v>
      </c>
      <c r="I48" s="121">
        <f t="shared" si="1"/>
        <v>247.81119999999999</v>
      </c>
      <c r="J48" s="46">
        <f>SUM(J46:J47)</f>
        <v>248</v>
      </c>
    </row>
    <row r="49" spans="2:10" s="41" customFormat="1" ht="24.75" customHeight="1" thickTop="1">
      <c r="B49" s="22">
        <v>14</v>
      </c>
      <c r="C49" s="49" t="s">
        <v>1208</v>
      </c>
      <c r="D49" s="17" t="s">
        <v>1209</v>
      </c>
      <c r="E49" s="47">
        <v>458</v>
      </c>
      <c r="F49" s="47">
        <v>169</v>
      </c>
      <c r="G49" s="47">
        <v>657</v>
      </c>
      <c r="H49" s="119">
        <f t="shared" si="0"/>
        <v>1284</v>
      </c>
      <c r="I49" s="119">
        <f t="shared" si="1"/>
        <v>82.6896</v>
      </c>
      <c r="J49" s="43">
        <f t="shared" si="2"/>
        <v>83</v>
      </c>
    </row>
    <row r="50" spans="2:10" s="41" customFormat="1" ht="24.75" customHeight="1" thickBot="1">
      <c r="B50" s="272" t="s">
        <v>8</v>
      </c>
      <c r="C50" s="273"/>
      <c r="D50" s="274"/>
      <c r="E50" s="46">
        <f>SUM(E49)</f>
        <v>458</v>
      </c>
      <c r="F50" s="46">
        <f>SUM(F49)</f>
        <v>169</v>
      </c>
      <c r="G50" s="46">
        <f>SUM(G49)</f>
        <v>657</v>
      </c>
      <c r="H50" s="125">
        <f t="shared" si="0"/>
        <v>1284</v>
      </c>
      <c r="I50" s="121">
        <f t="shared" si="1"/>
        <v>82.6896</v>
      </c>
      <c r="J50" s="46">
        <f>SUM(J49)</f>
        <v>83</v>
      </c>
    </row>
    <row r="51" spans="2:10" s="41" customFormat="1" ht="24.75" customHeight="1" thickTop="1">
      <c r="B51" s="266">
        <v>15</v>
      </c>
      <c r="C51" s="268" t="s">
        <v>1210</v>
      </c>
      <c r="D51" s="17" t="s">
        <v>1211</v>
      </c>
      <c r="E51" s="45">
        <v>751</v>
      </c>
      <c r="F51" s="45">
        <v>281</v>
      </c>
      <c r="G51" s="45">
        <v>661</v>
      </c>
      <c r="H51" s="119">
        <f t="shared" si="0"/>
        <v>1693</v>
      </c>
      <c r="I51" s="119">
        <f t="shared" si="1"/>
        <v>109.0292</v>
      </c>
      <c r="J51" s="43">
        <f t="shared" si="2"/>
        <v>109</v>
      </c>
    </row>
    <row r="52" spans="2:10" s="41" customFormat="1" ht="24.75" customHeight="1">
      <c r="B52" s="267"/>
      <c r="C52" s="269"/>
      <c r="D52" s="16" t="s">
        <v>1212</v>
      </c>
      <c r="E52" s="45">
        <v>886</v>
      </c>
      <c r="F52" s="45">
        <v>335</v>
      </c>
      <c r="G52" s="45">
        <v>880</v>
      </c>
      <c r="H52" s="120">
        <f t="shared" si="0"/>
        <v>2101</v>
      </c>
      <c r="I52" s="120">
        <f t="shared" si="1"/>
        <v>135.30440000000002</v>
      </c>
      <c r="J52" s="42">
        <f t="shared" si="2"/>
        <v>135</v>
      </c>
    </row>
    <row r="53" spans="2:10" s="41" customFormat="1" ht="24.75" customHeight="1" thickBot="1">
      <c r="B53" s="272" t="s">
        <v>8</v>
      </c>
      <c r="C53" s="273"/>
      <c r="D53" s="274"/>
      <c r="E53" s="46">
        <f>SUM(E51:E52)</f>
        <v>1637</v>
      </c>
      <c r="F53" s="46">
        <f>SUM(F51:F52)</f>
        <v>616</v>
      </c>
      <c r="G53" s="46">
        <f>SUM(G51:G52)</f>
        <v>1541</v>
      </c>
      <c r="H53" s="121">
        <f t="shared" si="0"/>
        <v>3794</v>
      </c>
      <c r="I53" s="121">
        <f t="shared" si="1"/>
        <v>244.3336</v>
      </c>
      <c r="J53" s="46">
        <f>SUM(J51:J52)</f>
        <v>244</v>
      </c>
    </row>
    <row r="54" spans="2:10" s="41" customFormat="1" ht="24.75" customHeight="1" thickTop="1">
      <c r="B54" s="266">
        <v>16</v>
      </c>
      <c r="C54" s="268" t="s">
        <v>1213</v>
      </c>
      <c r="D54" s="17" t="s">
        <v>1214</v>
      </c>
      <c r="E54" s="45">
        <v>607</v>
      </c>
      <c r="F54" s="45">
        <v>318</v>
      </c>
      <c r="G54" s="45">
        <v>784</v>
      </c>
      <c r="H54" s="119">
        <f t="shared" si="0"/>
        <v>1709</v>
      </c>
      <c r="I54" s="119">
        <f t="shared" si="1"/>
        <v>110.0596</v>
      </c>
      <c r="J54" s="43">
        <f t="shared" si="2"/>
        <v>110</v>
      </c>
    </row>
    <row r="55" spans="2:10" s="41" customFormat="1" ht="24.75" customHeight="1">
      <c r="B55" s="267"/>
      <c r="C55" s="269"/>
      <c r="D55" s="16" t="s">
        <v>1215</v>
      </c>
      <c r="E55" s="45">
        <v>370</v>
      </c>
      <c r="F55" s="45">
        <v>183</v>
      </c>
      <c r="G55" s="45">
        <v>371</v>
      </c>
      <c r="H55" s="120">
        <f t="shared" si="0"/>
        <v>924</v>
      </c>
      <c r="I55" s="120">
        <f t="shared" si="1"/>
        <v>59.50560000000001</v>
      </c>
      <c r="J55" s="42">
        <f t="shared" si="2"/>
        <v>60</v>
      </c>
    </row>
    <row r="56" spans="2:10" s="41" customFormat="1" ht="24.75" customHeight="1" thickBot="1">
      <c r="B56" s="272" t="s">
        <v>8</v>
      </c>
      <c r="C56" s="273"/>
      <c r="D56" s="274"/>
      <c r="E56" s="46">
        <f>SUM(E54:E55)</f>
        <v>977</v>
      </c>
      <c r="F56" s="46">
        <f>SUM(F54:F55)</f>
        <v>501</v>
      </c>
      <c r="G56" s="46">
        <f>SUM(G54:G55)</f>
        <v>1155</v>
      </c>
      <c r="H56" s="121">
        <f t="shared" si="0"/>
        <v>2633</v>
      </c>
      <c r="I56" s="121">
        <f t="shared" si="1"/>
        <v>169.5652</v>
      </c>
      <c r="J56" s="46">
        <f>SUM(J54:J55)</f>
        <v>170</v>
      </c>
    </row>
    <row r="57" spans="2:10" s="41" customFormat="1" ht="24.75" customHeight="1" thickTop="1">
      <c r="B57" s="275">
        <v>17</v>
      </c>
      <c r="C57" s="276" t="s">
        <v>1216</v>
      </c>
      <c r="D57" s="16" t="s">
        <v>1217</v>
      </c>
      <c r="E57" s="45">
        <v>217</v>
      </c>
      <c r="F57" s="45">
        <v>151</v>
      </c>
      <c r="G57" s="45">
        <v>502</v>
      </c>
      <c r="H57" s="119">
        <f t="shared" si="0"/>
        <v>870</v>
      </c>
      <c r="I57" s="119">
        <f t="shared" si="1"/>
        <v>56.028</v>
      </c>
      <c r="J57" s="43">
        <f t="shared" si="2"/>
        <v>56</v>
      </c>
    </row>
    <row r="58" spans="2:10" s="41" customFormat="1" ht="24.75" customHeight="1">
      <c r="B58" s="275"/>
      <c r="C58" s="276"/>
      <c r="D58" s="16" t="s">
        <v>1218</v>
      </c>
      <c r="E58" s="45">
        <v>300</v>
      </c>
      <c r="F58" s="45">
        <v>206</v>
      </c>
      <c r="G58" s="45">
        <v>489</v>
      </c>
      <c r="H58" s="120">
        <f t="shared" si="0"/>
        <v>995</v>
      </c>
      <c r="I58" s="120">
        <f t="shared" si="1"/>
        <v>64.078</v>
      </c>
      <c r="J58" s="42">
        <f t="shared" si="2"/>
        <v>64</v>
      </c>
    </row>
    <row r="59" spans="2:10" s="41" customFormat="1" ht="24.75" customHeight="1">
      <c r="B59" s="275"/>
      <c r="C59" s="276"/>
      <c r="D59" s="16" t="s">
        <v>1219</v>
      </c>
      <c r="E59" s="45">
        <v>200</v>
      </c>
      <c r="F59" s="45">
        <v>165</v>
      </c>
      <c r="G59" s="45">
        <v>460</v>
      </c>
      <c r="H59" s="120">
        <f t="shared" si="0"/>
        <v>825</v>
      </c>
      <c r="I59" s="120">
        <f t="shared" si="1"/>
        <v>53.13</v>
      </c>
      <c r="J59" s="42">
        <f t="shared" si="2"/>
        <v>53</v>
      </c>
    </row>
    <row r="60" spans="2:10" s="41" customFormat="1" ht="24.75" customHeight="1" thickBot="1">
      <c r="B60" s="277" t="s">
        <v>8</v>
      </c>
      <c r="C60" s="277"/>
      <c r="D60" s="277"/>
      <c r="E60" s="46">
        <f>SUM(E57:E59)</f>
        <v>717</v>
      </c>
      <c r="F60" s="46">
        <f>SUM(F57:F59)</f>
        <v>522</v>
      </c>
      <c r="G60" s="46">
        <f>SUM(G57:G59)</f>
        <v>1451</v>
      </c>
      <c r="H60" s="121">
        <f t="shared" si="0"/>
        <v>2690</v>
      </c>
      <c r="I60" s="158">
        <f t="shared" si="1"/>
        <v>173.236</v>
      </c>
      <c r="J60" s="46">
        <f>SUM(J57:J59)</f>
        <v>173</v>
      </c>
    </row>
    <row r="61" spans="2:10" s="41" customFormat="1" ht="24.75" customHeight="1" thickTop="1">
      <c r="B61" s="275">
        <v>18</v>
      </c>
      <c r="C61" s="276" t="s">
        <v>1220</v>
      </c>
      <c r="D61" s="16" t="s">
        <v>1221</v>
      </c>
      <c r="E61" s="45">
        <v>617</v>
      </c>
      <c r="F61" s="45">
        <v>283</v>
      </c>
      <c r="G61" s="45">
        <v>563</v>
      </c>
      <c r="H61" s="119">
        <f t="shared" si="0"/>
        <v>1463</v>
      </c>
      <c r="I61" s="120">
        <f t="shared" si="1"/>
        <v>94.2172</v>
      </c>
      <c r="J61" s="43">
        <f t="shared" si="2"/>
        <v>94</v>
      </c>
    </row>
    <row r="62" spans="2:10" s="41" customFormat="1" ht="24.75" customHeight="1">
      <c r="B62" s="275"/>
      <c r="C62" s="276"/>
      <c r="D62" s="16" t="s">
        <v>1222</v>
      </c>
      <c r="E62" s="45">
        <v>767</v>
      </c>
      <c r="F62" s="45">
        <v>324</v>
      </c>
      <c r="G62" s="45">
        <v>942</v>
      </c>
      <c r="H62" s="120">
        <f t="shared" si="0"/>
        <v>2033</v>
      </c>
      <c r="I62" s="120">
        <f t="shared" si="1"/>
        <v>130.9252</v>
      </c>
      <c r="J62" s="42">
        <f t="shared" si="2"/>
        <v>131</v>
      </c>
    </row>
    <row r="63" spans="2:10" s="41" customFormat="1" ht="24.75" customHeight="1" thickBot="1">
      <c r="B63" s="272" t="s">
        <v>8</v>
      </c>
      <c r="C63" s="273"/>
      <c r="D63" s="274"/>
      <c r="E63" s="46">
        <f>SUM(E61:E62)</f>
        <v>1384</v>
      </c>
      <c r="F63" s="46">
        <f>SUM(F61:F62)</f>
        <v>607</v>
      </c>
      <c r="G63" s="46">
        <f>SUM(G61:G62)</f>
        <v>1505</v>
      </c>
      <c r="H63" s="121">
        <f t="shared" si="0"/>
        <v>3496</v>
      </c>
      <c r="I63" s="121">
        <f t="shared" si="1"/>
        <v>225.1424</v>
      </c>
      <c r="J63" s="46">
        <f>SUM(J61:J62)</f>
        <v>225</v>
      </c>
    </row>
    <row r="64" spans="2:10" s="41" customFormat="1" ht="24.75" customHeight="1" thickTop="1">
      <c r="B64" s="267">
        <v>19</v>
      </c>
      <c r="C64" s="269" t="s">
        <v>1223</v>
      </c>
      <c r="D64" s="17" t="s">
        <v>1224</v>
      </c>
      <c r="E64" s="45">
        <v>702</v>
      </c>
      <c r="F64" s="45">
        <v>332</v>
      </c>
      <c r="G64" s="45">
        <v>901</v>
      </c>
      <c r="H64" s="119">
        <f t="shared" si="0"/>
        <v>1935</v>
      </c>
      <c r="I64" s="119">
        <f t="shared" si="1"/>
        <v>124.61400000000002</v>
      </c>
      <c r="J64" s="43">
        <f t="shared" si="2"/>
        <v>125</v>
      </c>
    </row>
    <row r="65" spans="2:10" s="41" customFormat="1" ht="24.75" customHeight="1">
      <c r="B65" s="275"/>
      <c r="C65" s="276"/>
      <c r="D65" s="16" t="s">
        <v>1225</v>
      </c>
      <c r="E65" s="45">
        <v>792</v>
      </c>
      <c r="F65" s="45">
        <v>394</v>
      </c>
      <c r="G65" s="45">
        <v>1113</v>
      </c>
      <c r="H65" s="120">
        <f t="shared" si="0"/>
        <v>2299</v>
      </c>
      <c r="I65" s="120">
        <f t="shared" si="1"/>
        <v>148.0556</v>
      </c>
      <c r="J65" s="42">
        <f t="shared" si="2"/>
        <v>148</v>
      </c>
    </row>
    <row r="66" spans="2:10" s="41" customFormat="1" ht="24.75" customHeight="1" thickBot="1">
      <c r="B66" s="272" t="s">
        <v>8</v>
      </c>
      <c r="C66" s="273"/>
      <c r="D66" s="274"/>
      <c r="E66" s="46">
        <f>SUM(E64:E65)</f>
        <v>1494</v>
      </c>
      <c r="F66" s="46">
        <f>SUM(F64:F65)</f>
        <v>726</v>
      </c>
      <c r="G66" s="46">
        <f>SUM(G64:G65)</f>
        <v>2014</v>
      </c>
      <c r="H66" s="121">
        <f t="shared" si="0"/>
        <v>4234</v>
      </c>
      <c r="I66" s="121">
        <f t="shared" si="1"/>
        <v>272.66960000000006</v>
      </c>
      <c r="J66" s="46">
        <f>SUM(J64:J65)</f>
        <v>273</v>
      </c>
    </row>
    <row r="67" spans="2:10" s="41" customFormat="1" ht="24.75" customHeight="1" thickTop="1">
      <c r="B67" s="22">
        <v>20</v>
      </c>
      <c r="C67" s="49" t="s">
        <v>1226</v>
      </c>
      <c r="D67" s="17" t="s">
        <v>1227</v>
      </c>
      <c r="E67" s="45">
        <v>469</v>
      </c>
      <c r="F67" s="45">
        <v>210</v>
      </c>
      <c r="G67" s="45">
        <v>388</v>
      </c>
      <c r="H67" s="119">
        <f t="shared" si="0"/>
        <v>1067</v>
      </c>
      <c r="I67" s="119">
        <f t="shared" si="1"/>
        <v>68.7148</v>
      </c>
      <c r="J67" s="43">
        <f t="shared" si="2"/>
        <v>69</v>
      </c>
    </row>
    <row r="68" spans="2:10" s="41" customFormat="1" ht="24.75" customHeight="1" thickBot="1">
      <c r="B68" s="272" t="s">
        <v>8</v>
      </c>
      <c r="C68" s="273"/>
      <c r="D68" s="274"/>
      <c r="E68" s="46">
        <f>SUM(E67)</f>
        <v>469</v>
      </c>
      <c r="F68" s="46">
        <f>SUM(F67)</f>
        <v>210</v>
      </c>
      <c r="G68" s="46">
        <f>SUM(G67)</f>
        <v>388</v>
      </c>
      <c r="H68" s="121">
        <f t="shared" si="0"/>
        <v>1067</v>
      </c>
      <c r="I68" s="121">
        <f t="shared" si="1"/>
        <v>68.7148</v>
      </c>
      <c r="J68" s="46">
        <f>SUM(J67)</f>
        <v>69</v>
      </c>
    </row>
    <row r="69" spans="2:10" s="41" customFormat="1" ht="24.75" customHeight="1" thickBot="1" thickTop="1">
      <c r="B69" s="272" t="s">
        <v>59</v>
      </c>
      <c r="C69" s="273"/>
      <c r="D69" s="274"/>
      <c r="E69" s="48">
        <f>E68+E66+E63+E60+E56+E53+E50+E48+E45+E42+E39+E36+E31+E29+E26+E23+E20+E15+E12+E9</f>
        <v>21483</v>
      </c>
      <c r="F69" s="48">
        <f>F68+F66+F63+F60+F56+F53+F50+F48+F45+F42+F39+F36+F31+F29+F26+F23+F20+F15+F12+F9</f>
        <v>10162</v>
      </c>
      <c r="G69" s="48">
        <f>G68+G66+G63+G60+G56+G53+G50+G48+G45+G42+G39+G36+G31+G29+G26+G23+G20+G15+G12+G9</f>
        <v>27069</v>
      </c>
      <c r="H69" s="126">
        <f t="shared" si="0"/>
        <v>58714</v>
      </c>
      <c r="I69" s="159">
        <f t="shared" si="1"/>
        <v>3781.1816000000003</v>
      </c>
      <c r="J69" s="191">
        <f>J68+J66+J63+J60+J56+J53+J50+J48+J45+J42+J39+J36+J31+J29+J26+J23+J20+J15+J12+J9</f>
        <v>3782</v>
      </c>
    </row>
    <row r="70" spans="2:9" ht="24.75" customHeight="1" thickTop="1">
      <c r="B70" s="2"/>
      <c r="C70" s="2"/>
      <c r="D70" s="2"/>
      <c r="E70" s="82"/>
      <c r="F70" s="82"/>
      <c r="G70" s="82"/>
      <c r="H70" s="83"/>
      <c r="I70" s="83"/>
    </row>
    <row r="71" spans="2:7" ht="24.75" customHeight="1">
      <c r="B71" s="2"/>
      <c r="C71" s="4"/>
      <c r="D71" s="4"/>
      <c r="E71" s="2"/>
      <c r="F71" s="2"/>
      <c r="G71" s="2"/>
    </row>
    <row r="72" spans="2:7" ht="24.75" customHeight="1">
      <c r="B72" s="5"/>
      <c r="C72" s="6"/>
      <c r="D72" s="7"/>
      <c r="E72" s="8"/>
      <c r="F72" s="5"/>
      <c r="G72" s="5"/>
    </row>
    <row r="73" spans="2:7" ht="24.75" customHeight="1">
      <c r="B73" s="5"/>
      <c r="C73" s="6"/>
      <c r="D73" s="7"/>
      <c r="E73" s="8"/>
      <c r="F73" s="5"/>
      <c r="G73" s="5"/>
    </row>
    <row r="74" spans="2:7" ht="24.75" customHeight="1">
      <c r="B74" s="5"/>
      <c r="C74" s="6"/>
      <c r="D74" s="7"/>
      <c r="E74" s="8"/>
      <c r="F74" s="8"/>
      <c r="G74" s="8"/>
    </row>
    <row r="75" spans="2:7" ht="24.75" customHeight="1">
      <c r="B75" s="5"/>
      <c r="C75" s="6"/>
      <c r="D75" s="7"/>
      <c r="E75" s="8"/>
      <c r="F75" s="8"/>
      <c r="G75" s="8"/>
    </row>
    <row r="76" spans="2:7" ht="15">
      <c r="B76" s="5"/>
      <c r="C76" s="6"/>
      <c r="D76" s="7"/>
      <c r="E76" s="8"/>
      <c r="F76" s="8"/>
      <c r="G76" s="8"/>
    </row>
  </sheetData>
  <sheetProtection/>
  <mergeCells count="66">
    <mergeCell ref="J4:J5"/>
    <mergeCell ref="B54:B55"/>
    <mergeCell ref="C54:C55"/>
    <mergeCell ref="B69:D69"/>
    <mergeCell ref="B56:D56"/>
    <mergeCell ref="B57:B59"/>
    <mergeCell ref="C57:C59"/>
    <mergeCell ref="B60:D60"/>
    <mergeCell ref="B61:B62"/>
    <mergeCell ref="C61:C62"/>
    <mergeCell ref="B63:D63"/>
    <mergeCell ref="B64:B65"/>
    <mergeCell ref="C64:C65"/>
    <mergeCell ref="B66:D66"/>
    <mergeCell ref="B68:D68"/>
    <mergeCell ref="B42:D42"/>
    <mergeCell ref="B43:B44"/>
    <mergeCell ref="C43:C44"/>
    <mergeCell ref="B45:D45"/>
    <mergeCell ref="B46:B47"/>
    <mergeCell ref="C46:C47"/>
    <mergeCell ref="B48:D48"/>
    <mergeCell ref="B50:D50"/>
    <mergeCell ref="B51:B52"/>
    <mergeCell ref="C51:C52"/>
    <mergeCell ref="B53:D53"/>
    <mergeCell ref="B36:D36"/>
    <mergeCell ref="B37:B38"/>
    <mergeCell ref="C37:C38"/>
    <mergeCell ref="B39:D39"/>
    <mergeCell ref="B40:B41"/>
    <mergeCell ref="C40:C41"/>
    <mergeCell ref="B32:B35"/>
    <mergeCell ref="C32:C35"/>
    <mergeCell ref="B20:D20"/>
    <mergeCell ref="B21:B22"/>
    <mergeCell ref="C21:C22"/>
    <mergeCell ref="B23:D23"/>
    <mergeCell ref="B24:B25"/>
    <mergeCell ref="C24:C25"/>
    <mergeCell ref="B26:D26"/>
    <mergeCell ref="B27:B28"/>
    <mergeCell ref="C27:C28"/>
    <mergeCell ref="B29:D29"/>
    <mergeCell ref="B31:D31"/>
    <mergeCell ref="B12:D12"/>
    <mergeCell ref="B13:B14"/>
    <mergeCell ref="C13:C14"/>
    <mergeCell ref="B15:D15"/>
    <mergeCell ref="B16:B19"/>
    <mergeCell ref="C16:C19"/>
    <mergeCell ref="B10:B11"/>
    <mergeCell ref="C10:C11"/>
    <mergeCell ref="G4:G5"/>
    <mergeCell ref="B6:B8"/>
    <mergeCell ref="C6:C8"/>
    <mergeCell ref="B9:D9"/>
    <mergeCell ref="E4:E5"/>
    <mergeCell ref="I4:I5"/>
    <mergeCell ref="B2:G2"/>
    <mergeCell ref="B3:G3"/>
    <mergeCell ref="B4:B5"/>
    <mergeCell ref="C4:C5"/>
    <mergeCell ref="D4:D5"/>
    <mergeCell ref="F4:F5"/>
    <mergeCell ref="H4:H5"/>
  </mergeCells>
  <printOptions/>
  <pageMargins left="0.45" right="0.2" top="0.25" bottom="0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60"/>
  <sheetViews>
    <sheetView zoomScalePageLayoutView="0" workbookViewId="0" topLeftCell="A52">
      <selection activeCell="M52" sqref="M52"/>
    </sheetView>
  </sheetViews>
  <sheetFormatPr defaultColWidth="9.140625" defaultRowHeight="15"/>
  <cols>
    <col min="1" max="1" width="0.5625" style="0" customWidth="1"/>
    <col min="2" max="2" width="7.57421875" style="0" customWidth="1"/>
    <col min="3" max="3" width="17.140625" style="0" customWidth="1"/>
    <col min="4" max="4" width="19.140625" style="0" customWidth="1"/>
    <col min="9" max="9" width="0" style="0" hidden="1" customWidth="1"/>
    <col min="10" max="10" width="9.140625" style="0" customWidth="1"/>
  </cols>
  <sheetData>
    <row r="2" spans="2:7" ht="18.75">
      <c r="B2" s="214" t="s">
        <v>1228</v>
      </c>
      <c r="C2" s="214"/>
      <c r="D2" s="214"/>
      <c r="E2" s="214"/>
      <c r="F2" s="214"/>
      <c r="G2" s="214"/>
    </row>
    <row r="3" spans="2:10" s="41" customFormat="1" ht="15" customHeight="1">
      <c r="B3" s="260" t="s">
        <v>1</v>
      </c>
      <c r="C3" s="358" t="s">
        <v>2</v>
      </c>
      <c r="D3" s="359" t="s">
        <v>3</v>
      </c>
      <c r="E3" s="283" t="s">
        <v>1409</v>
      </c>
      <c r="F3" s="283" t="s">
        <v>1407</v>
      </c>
      <c r="G3" s="283" t="s">
        <v>1408</v>
      </c>
      <c r="H3" s="322" t="s">
        <v>8</v>
      </c>
      <c r="J3" s="281"/>
    </row>
    <row r="4" spans="2:10" s="41" customFormat="1" ht="18.75">
      <c r="B4" s="261"/>
      <c r="C4" s="358"/>
      <c r="D4" s="360"/>
      <c r="E4" s="284"/>
      <c r="F4" s="284"/>
      <c r="G4" s="284"/>
      <c r="H4" s="323"/>
      <c r="J4" s="282"/>
    </row>
    <row r="5" spans="2:10" s="41" customFormat="1" ht="24.75" customHeight="1">
      <c r="B5" s="84">
        <v>1</v>
      </c>
      <c r="C5" s="85" t="s">
        <v>1229</v>
      </c>
      <c r="D5" s="16" t="s">
        <v>1230</v>
      </c>
      <c r="E5" s="45">
        <v>403</v>
      </c>
      <c r="F5" s="45">
        <v>317</v>
      </c>
      <c r="G5" s="45">
        <v>989</v>
      </c>
      <c r="H5" s="120">
        <f>SUM(E5:G5)</f>
        <v>1709</v>
      </c>
      <c r="I5" s="98">
        <f>SUM(H5/100)*6.48</f>
        <v>110.7432</v>
      </c>
      <c r="J5" s="42">
        <f>ROUND(I5,0)</f>
        <v>111</v>
      </c>
    </row>
    <row r="6" spans="2:10" s="41" customFormat="1" ht="24.75" customHeight="1" thickBot="1">
      <c r="B6" s="272" t="s">
        <v>8</v>
      </c>
      <c r="C6" s="273"/>
      <c r="D6" s="274"/>
      <c r="E6" s="46">
        <f>SUM(E5)</f>
        <v>403</v>
      </c>
      <c r="F6" s="46">
        <f>SUM(F5)</f>
        <v>317</v>
      </c>
      <c r="G6" s="46">
        <f>SUM(G5)</f>
        <v>989</v>
      </c>
      <c r="H6" s="121">
        <f aca="true" t="shared" si="0" ref="H6:H42">SUM(E6:G6)</f>
        <v>1709</v>
      </c>
      <c r="I6" s="99">
        <f aca="true" t="shared" si="1" ref="I6:I53">SUM(H6/100)*6.48</f>
        <v>110.7432</v>
      </c>
      <c r="J6" s="46">
        <f>SUM(J5)</f>
        <v>111</v>
      </c>
    </row>
    <row r="7" spans="2:10" s="41" customFormat="1" ht="24.75" customHeight="1" thickTop="1">
      <c r="B7" s="266">
        <v>2</v>
      </c>
      <c r="C7" s="268" t="s">
        <v>1231</v>
      </c>
      <c r="D7" s="17" t="s">
        <v>1232</v>
      </c>
      <c r="E7" s="45">
        <v>290</v>
      </c>
      <c r="F7" s="45">
        <v>236</v>
      </c>
      <c r="G7" s="45">
        <v>1110</v>
      </c>
      <c r="H7" s="119">
        <f t="shared" si="0"/>
        <v>1636</v>
      </c>
      <c r="I7" s="100">
        <f t="shared" si="1"/>
        <v>106.0128</v>
      </c>
      <c r="J7" s="43">
        <f aca="true" t="shared" si="2" ref="J7:J52">ROUND(I7,0)</f>
        <v>106</v>
      </c>
    </row>
    <row r="8" spans="2:10" s="41" customFormat="1" ht="24.75" customHeight="1">
      <c r="B8" s="266"/>
      <c r="C8" s="268"/>
      <c r="D8" s="73" t="s">
        <v>1233</v>
      </c>
      <c r="E8" s="45">
        <v>354</v>
      </c>
      <c r="F8" s="45">
        <v>277</v>
      </c>
      <c r="G8" s="45">
        <v>1233</v>
      </c>
      <c r="H8" s="120">
        <f t="shared" si="0"/>
        <v>1864</v>
      </c>
      <c r="I8" s="98">
        <f t="shared" si="1"/>
        <v>120.78720000000001</v>
      </c>
      <c r="J8" s="42">
        <f t="shared" si="2"/>
        <v>121</v>
      </c>
    </row>
    <row r="9" spans="2:10" s="41" customFormat="1" ht="24.75" customHeight="1" thickBot="1">
      <c r="B9" s="272" t="s">
        <v>8</v>
      </c>
      <c r="C9" s="273"/>
      <c r="D9" s="274"/>
      <c r="E9" s="46">
        <f>SUM(E7:E8)</f>
        <v>644</v>
      </c>
      <c r="F9" s="46">
        <f>SUM(F7:F8)</f>
        <v>513</v>
      </c>
      <c r="G9" s="46">
        <f>SUM(G7:G8)</f>
        <v>2343</v>
      </c>
      <c r="H9" s="121">
        <f t="shared" si="0"/>
        <v>3500</v>
      </c>
      <c r="I9" s="99">
        <f t="shared" si="1"/>
        <v>226.8</v>
      </c>
      <c r="J9" s="46">
        <f>SUM(J7:J8)</f>
        <v>227</v>
      </c>
    </row>
    <row r="10" spans="2:10" s="41" customFormat="1" ht="24.75" customHeight="1" thickTop="1">
      <c r="B10" s="266">
        <v>3</v>
      </c>
      <c r="C10" s="268" t="s">
        <v>1234</v>
      </c>
      <c r="D10" s="17" t="s">
        <v>1235</v>
      </c>
      <c r="E10" s="45">
        <v>432</v>
      </c>
      <c r="F10" s="45">
        <v>454</v>
      </c>
      <c r="G10" s="45">
        <v>1492</v>
      </c>
      <c r="H10" s="119">
        <f t="shared" si="0"/>
        <v>2378</v>
      </c>
      <c r="I10" s="100">
        <f t="shared" si="1"/>
        <v>154.0944</v>
      </c>
      <c r="J10" s="43">
        <f t="shared" si="2"/>
        <v>154</v>
      </c>
    </row>
    <row r="11" spans="2:10" s="41" customFormat="1" ht="24.75" customHeight="1">
      <c r="B11" s="267"/>
      <c r="C11" s="269"/>
      <c r="D11" s="16" t="s">
        <v>1236</v>
      </c>
      <c r="E11" s="45">
        <v>389</v>
      </c>
      <c r="F11" s="45">
        <v>497</v>
      </c>
      <c r="G11" s="45">
        <v>1471</v>
      </c>
      <c r="H11" s="120">
        <f>SUM(E11:G11)</f>
        <v>2357</v>
      </c>
      <c r="I11" s="98">
        <f t="shared" si="1"/>
        <v>152.73360000000002</v>
      </c>
      <c r="J11" s="42">
        <f t="shared" si="2"/>
        <v>153</v>
      </c>
    </row>
    <row r="12" spans="2:10" s="41" customFormat="1" ht="24.75" customHeight="1" thickBot="1">
      <c r="B12" s="361" t="s">
        <v>8</v>
      </c>
      <c r="C12" s="363"/>
      <c r="D12" s="274"/>
      <c r="E12" s="46">
        <f>SUM(E10:E11)</f>
        <v>821</v>
      </c>
      <c r="F12" s="46">
        <f>SUM(F10:F11)</f>
        <v>951</v>
      </c>
      <c r="G12" s="46">
        <f>SUM(G10:G11)</f>
        <v>2963</v>
      </c>
      <c r="H12" s="121">
        <f t="shared" si="0"/>
        <v>4735</v>
      </c>
      <c r="I12" s="99">
        <f t="shared" si="1"/>
        <v>306.82800000000003</v>
      </c>
      <c r="J12" s="46">
        <f>SUM(J10:J11)</f>
        <v>307</v>
      </c>
    </row>
    <row r="13" spans="2:10" s="41" customFormat="1" ht="24.75" customHeight="1" thickTop="1">
      <c r="B13" s="275">
        <v>4</v>
      </c>
      <c r="C13" s="276" t="s">
        <v>1237</v>
      </c>
      <c r="D13" s="86" t="s">
        <v>1238</v>
      </c>
      <c r="E13" s="45">
        <v>172</v>
      </c>
      <c r="F13" s="45">
        <v>139</v>
      </c>
      <c r="G13" s="45">
        <v>489</v>
      </c>
      <c r="H13" s="119">
        <f t="shared" si="0"/>
        <v>800</v>
      </c>
      <c r="I13" s="100">
        <f t="shared" si="1"/>
        <v>51.84</v>
      </c>
      <c r="J13" s="43">
        <f t="shared" si="2"/>
        <v>52</v>
      </c>
    </row>
    <row r="14" spans="2:10" s="41" customFormat="1" ht="24.75" customHeight="1">
      <c r="B14" s="275"/>
      <c r="C14" s="276"/>
      <c r="D14" s="87" t="s">
        <v>1239</v>
      </c>
      <c r="E14" s="45">
        <v>338</v>
      </c>
      <c r="F14" s="45">
        <v>286</v>
      </c>
      <c r="G14" s="45">
        <v>1077</v>
      </c>
      <c r="H14" s="120">
        <f t="shared" si="0"/>
        <v>1701</v>
      </c>
      <c r="I14" s="98">
        <f t="shared" si="1"/>
        <v>110.22480000000002</v>
      </c>
      <c r="J14" s="42">
        <f t="shared" si="2"/>
        <v>110</v>
      </c>
    </row>
    <row r="15" spans="2:10" s="41" customFormat="1" ht="24.75" customHeight="1">
      <c r="B15" s="275"/>
      <c r="C15" s="276"/>
      <c r="D15" s="88" t="s">
        <v>1240</v>
      </c>
      <c r="E15" s="45">
        <v>0</v>
      </c>
      <c r="F15" s="45">
        <v>1</v>
      </c>
      <c r="G15" s="45">
        <v>1</v>
      </c>
      <c r="H15" s="120">
        <f t="shared" si="0"/>
        <v>2</v>
      </c>
      <c r="I15" s="98">
        <f t="shared" si="1"/>
        <v>0.12960000000000002</v>
      </c>
      <c r="J15" s="42">
        <f t="shared" si="2"/>
        <v>0</v>
      </c>
    </row>
    <row r="16" spans="2:10" s="41" customFormat="1" ht="24.75" customHeight="1" thickBot="1">
      <c r="B16" s="272" t="s">
        <v>8</v>
      </c>
      <c r="C16" s="273"/>
      <c r="D16" s="274"/>
      <c r="E16" s="46">
        <f>SUM(E13:E15)</f>
        <v>510</v>
      </c>
      <c r="F16" s="46">
        <f>SUM(F13:F15)</f>
        <v>426</v>
      </c>
      <c r="G16" s="46">
        <f>SUM(G13:G15)</f>
        <v>1567</v>
      </c>
      <c r="H16" s="121">
        <f t="shared" si="0"/>
        <v>2503</v>
      </c>
      <c r="I16" s="99">
        <f t="shared" si="1"/>
        <v>162.19440000000003</v>
      </c>
      <c r="J16" s="46">
        <f>SUM(J13:J15)</f>
        <v>162</v>
      </c>
    </row>
    <row r="17" spans="2:10" s="41" customFormat="1" ht="24.75" customHeight="1" thickTop="1">
      <c r="B17" s="266">
        <v>5</v>
      </c>
      <c r="C17" s="268" t="s">
        <v>1241</v>
      </c>
      <c r="D17" s="17" t="s">
        <v>1242</v>
      </c>
      <c r="E17" s="45">
        <v>616</v>
      </c>
      <c r="F17" s="45">
        <v>497</v>
      </c>
      <c r="G17" s="45">
        <v>1993</v>
      </c>
      <c r="H17" s="119">
        <f>SUM(E17:G17)</f>
        <v>3106</v>
      </c>
      <c r="I17" s="100">
        <f t="shared" si="1"/>
        <v>201.2688</v>
      </c>
      <c r="J17" s="43">
        <f t="shared" si="2"/>
        <v>201</v>
      </c>
    </row>
    <row r="18" spans="2:10" s="41" customFormat="1" ht="24.75" customHeight="1">
      <c r="B18" s="267"/>
      <c r="C18" s="269"/>
      <c r="D18" s="16" t="s">
        <v>1243</v>
      </c>
      <c r="E18" s="45">
        <v>527</v>
      </c>
      <c r="F18" s="45">
        <v>425</v>
      </c>
      <c r="G18" s="45">
        <v>1465</v>
      </c>
      <c r="H18" s="120">
        <f t="shared" si="0"/>
        <v>2417</v>
      </c>
      <c r="I18" s="98">
        <f t="shared" si="1"/>
        <v>156.62160000000003</v>
      </c>
      <c r="J18" s="42">
        <f t="shared" si="2"/>
        <v>157</v>
      </c>
    </row>
    <row r="19" spans="2:10" s="41" customFormat="1" ht="24.75" customHeight="1" thickBot="1">
      <c r="B19" s="272" t="s">
        <v>8</v>
      </c>
      <c r="C19" s="273"/>
      <c r="D19" s="274"/>
      <c r="E19" s="46">
        <f>SUM(E17:E18)</f>
        <v>1143</v>
      </c>
      <c r="F19" s="46">
        <f>SUM(F17:F18)</f>
        <v>922</v>
      </c>
      <c r="G19" s="46">
        <f>SUM(G17:G18)</f>
        <v>3458</v>
      </c>
      <c r="H19" s="121">
        <f t="shared" si="0"/>
        <v>5523</v>
      </c>
      <c r="I19" s="99">
        <f t="shared" si="1"/>
        <v>357.8904</v>
      </c>
      <c r="J19" s="46">
        <f>SUM(J17:J18)</f>
        <v>358</v>
      </c>
    </row>
    <row r="20" spans="2:10" s="41" customFormat="1" ht="24.75" customHeight="1" thickTop="1">
      <c r="B20" s="275">
        <v>6</v>
      </c>
      <c r="C20" s="276" t="s">
        <v>1244</v>
      </c>
      <c r="D20" s="16" t="s">
        <v>1245</v>
      </c>
      <c r="E20" s="45">
        <v>398</v>
      </c>
      <c r="F20" s="45">
        <v>348</v>
      </c>
      <c r="G20" s="45">
        <v>1119</v>
      </c>
      <c r="H20" s="119">
        <f t="shared" si="0"/>
        <v>1865</v>
      </c>
      <c r="I20" s="100">
        <f t="shared" si="1"/>
        <v>120.852</v>
      </c>
      <c r="J20" s="43">
        <f t="shared" si="2"/>
        <v>121</v>
      </c>
    </row>
    <row r="21" spans="2:10" s="41" customFormat="1" ht="24.75" customHeight="1">
      <c r="B21" s="275"/>
      <c r="C21" s="276"/>
      <c r="D21" s="16" t="s">
        <v>1246</v>
      </c>
      <c r="E21" s="45">
        <v>646</v>
      </c>
      <c r="F21" s="45">
        <v>435</v>
      </c>
      <c r="G21" s="45">
        <v>1657</v>
      </c>
      <c r="H21" s="120">
        <f t="shared" si="0"/>
        <v>2738</v>
      </c>
      <c r="I21" s="98">
        <f t="shared" si="1"/>
        <v>177.4224</v>
      </c>
      <c r="J21" s="42">
        <f t="shared" si="2"/>
        <v>177</v>
      </c>
    </row>
    <row r="22" spans="2:10" s="41" customFormat="1" ht="24.75" customHeight="1">
      <c r="B22" s="275"/>
      <c r="C22" s="276"/>
      <c r="D22" s="16" t="s">
        <v>1244</v>
      </c>
      <c r="E22" s="45">
        <v>573</v>
      </c>
      <c r="F22" s="45">
        <v>509</v>
      </c>
      <c r="G22" s="45">
        <v>1544</v>
      </c>
      <c r="H22" s="120">
        <f t="shared" si="0"/>
        <v>2626</v>
      </c>
      <c r="I22" s="98">
        <f t="shared" si="1"/>
        <v>170.1648</v>
      </c>
      <c r="J22" s="42">
        <f t="shared" si="2"/>
        <v>170</v>
      </c>
    </row>
    <row r="23" spans="2:10" s="41" customFormat="1" ht="24.75" customHeight="1" thickBot="1">
      <c r="B23" s="272" t="s">
        <v>8</v>
      </c>
      <c r="C23" s="273"/>
      <c r="D23" s="274"/>
      <c r="E23" s="46">
        <f>SUM(E20:E22)</f>
        <v>1617</v>
      </c>
      <c r="F23" s="46">
        <f>SUM(F20:F22)</f>
        <v>1292</v>
      </c>
      <c r="G23" s="46">
        <f>SUM(G20:G22)</f>
        <v>4320</v>
      </c>
      <c r="H23" s="121">
        <f>SUM(E23:G23)</f>
        <v>7229</v>
      </c>
      <c r="I23" s="99">
        <f t="shared" si="1"/>
        <v>468.4392000000001</v>
      </c>
      <c r="J23" s="46">
        <f>SUM(J20:J22)</f>
        <v>468</v>
      </c>
    </row>
    <row r="24" spans="2:10" s="41" customFormat="1" ht="24.75" customHeight="1" thickTop="1">
      <c r="B24" s="266">
        <v>7</v>
      </c>
      <c r="C24" s="268" t="s">
        <v>1247</v>
      </c>
      <c r="D24" s="17" t="s">
        <v>1248</v>
      </c>
      <c r="E24" s="45">
        <v>180</v>
      </c>
      <c r="F24" s="45">
        <v>180</v>
      </c>
      <c r="G24" s="45">
        <v>594</v>
      </c>
      <c r="H24" s="119">
        <f t="shared" si="0"/>
        <v>954</v>
      </c>
      <c r="I24" s="100">
        <f t="shared" si="1"/>
        <v>61.819199999999995</v>
      </c>
      <c r="J24" s="43">
        <f t="shared" si="2"/>
        <v>62</v>
      </c>
    </row>
    <row r="25" spans="2:10" s="41" customFormat="1" ht="24.75" customHeight="1">
      <c r="B25" s="266"/>
      <c r="C25" s="268"/>
      <c r="D25" s="16" t="s">
        <v>1249</v>
      </c>
      <c r="E25" s="45">
        <v>374</v>
      </c>
      <c r="F25" s="45">
        <v>233</v>
      </c>
      <c r="G25" s="45">
        <v>1008</v>
      </c>
      <c r="H25" s="120">
        <f>SUM(E25:G25)</f>
        <v>1615</v>
      </c>
      <c r="I25" s="98">
        <f t="shared" si="1"/>
        <v>104.652</v>
      </c>
      <c r="J25" s="42">
        <f t="shared" si="2"/>
        <v>105</v>
      </c>
    </row>
    <row r="26" spans="2:10" s="41" customFormat="1" ht="24.75" customHeight="1">
      <c r="B26" s="267"/>
      <c r="C26" s="269"/>
      <c r="D26" s="16" t="s">
        <v>1250</v>
      </c>
      <c r="E26" s="45">
        <v>374</v>
      </c>
      <c r="F26" s="45">
        <v>228</v>
      </c>
      <c r="G26" s="45">
        <v>678</v>
      </c>
      <c r="H26" s="120">
        <f t="shared" si="0"/>
        <v>1280</v>
      </c>
      <c r="I26" s="98">
        <f t="shared" si="1"/>
        <v>82.94400000000002</v>
      </c>
      <c r="J26" s="42">
        <f t="shared" si="2"/>
        <v>83</v>
      </c>
    </row>
    <row r="27" spans="2:10" s="41" customFormat="1" ht="24.75" customHeight="1" thickBot="1">
      <c r="B27" s="272" t="s">
        <v>8</v>
      </c>
      <c r="C27" s="273"/>
      <c r="D27" s="274"/>
      <c r="E27" s="46">
        <f>SUM(E24:E26)</f>
        <v>928</v>
      </c>
      <c r="F27" s="46">
        <f>SUM(F24:F26)</f>
        <v>641</v>
      </c>
      <c r="G27" s="46">
        <f>SUM(G24:G26)</f>
        <v>2280</v>
      </c>
      <c r="H27" s="121">
        <f t="shared" si="0"/>
        <v>3849</v>
      </c>
      <c r="I27" s="99">
        <f t="shared" si="1"/>
        <v>249.41520000000003</v>
      </c>
      <c r="J27" s="46">
        <f>SUM(J24:J26)</f>
        <v>250</v>
      </c>
    </row>
    <row r="28" spans="2:10" s="41" customFormat="1" ht="24.75" customHeight="1" thickTop="1">
      <c r="B28" s="266">
        <v>8</v>
      </c>
      <c r="C28" s="268" t="s">
        <v>1251</v>
      </c>
      <c r="D28" s="17" t="s">
        <v>1252</v>
      </c>
      <c r="E28" s="45">
        <v>149</v>
      </c>
      <c r="F28" s="45">
        <v>101</v>
      </c>
      <c r="G28" s="45">
        <v>259</v>
      </c>
      <c r="H28" s="119">
        <f t="shared" si="0"/>
        <v>509</v>
      </c>
      <c r="I28" s="100">
        <f t="shared" si="1"/>
        <v>32.983200000000004</v>
      </c>
      <c r="J28" s="43">
        <f t="shared" si="2"/>
        <v>33</v>
      </c>
    </row>
    <row r="29" spans="2:10" s="41" customFormat="1" ht="24.75" customHeight="1">
      <c r="B29" s="267"/>
      <c r="C29" s="269"/>
      <c r="D29" s="16" t="s">
        <v>1253</v>
      </c>
      <c r="E29" s="45">
        <v>222</v>
      </c>
      <c r="F29" s="45">
        <v>186</v>
      </c>
      <c r="G29" s="45">
        <v>393</v>
      </c>
      <c r="H29" s="120">
        <f t="shared" si="0"/>
        <v>801</v>
      </c>
      <c r="I29" s="98">
        <f t="shared" si="1"/>
        <v>51.9048</v>
      </c>
      <c r="J29" s="42">
        <f t="shared" si="2"/>
        <v>52</v>
      </c>
    </row>
    <row r="30" spans="2:10" s="41" customFormat="1" ht="24.75" customHeight="1" thickBot="1">
      <c r="B30" s="272" t="s">
        <v>8</v>
      </c>
      <c r="C30" s="273"/>
      <c r="D30" s="274"/>
      <c r="E30" s="46">
        <f>SUM(E28:E29)</f>
        <v>371</v>
      </c>
      <c r="F30" s="46">
        <f>SUM(F28:F29)</f>
        <v>287</v>
      </c>
      <c r="G30" s="46">
        <f>SUM(G28:G29)</f>
        <v>652</v>
      </c>
      <c r="H30" s="121">
        <f t="shared" si="0"/>
        <v>1310</v>
      </c>
      <c r="I30" s="99">
        <f t="shared" si="1"/>
        <v>84.888</v>
      </c>
      <c r="J30" s="46">
        <f>SUM(J28:J29)</f>
        <v>85</v>
      </c>
    </row>
    <row r="31" spans="2:10" s="41" customFormat="1" ht="24.75" customHeight="1" thickTop="1">
      <c r="B31" s="270">
        <v>9</v>
      </c>
      <c r="C31" s="271" t="s">
        <v>1254</v>
      </c>
      <c r="D31" s="16" t="s">
        <v>1255</v>
      </c>
      <c r="E31" s="45">
        <v>210</v>
      </c>
      <c r="F31" s="45">
        <v>305</v>
      </c>
      <c r="G31" s="45">
        <v>1039</v>
      </c>
      <c r="H31" s="119">
        <f>SUM(E31:G31)</f>
        <v>1554</v>
      </c>
      <c r="I31" s="100">
        <f t="shared" si="1"/>
        <v>100.6992</v>
      </c>
      <c r="J31" s="43">
        <f t="shared" si="2"/>
        <v>101</v>
      </c>
    </row>
    <row r="32" spans="2:10" s="41" customFormat="1" ht="24.75" customHeight="1">
      <c r="B32" s="267"/>
      <c r="C32" s="269"/>
      <c r="D32" s="16" t="s">
        <v>1256</v>
      </c>
      <c r="E32" s="45">
        <v>196</v>
      </c>
      <c r="F32" s="45">
        <v>317</v>
      </c>
      <c r="G32" s="45">
        <v>1112</v>
      </c>
      <c r="H32" s="120">
        <f t="shared" si="0"/>
        <v>1625</v>
      </c>
      <c r="I32" s="98">
        <f t="shared" si="1"/>
        <v>105.30000000000001</v>
      </c>
      <c r="J32" s="42">
        <f t="shared" si="2"/>
        <v>105</v>
      </c>
    </row>
    <row r="33" spans="2:10" s="41" customFormat="1" ht="24.75" customHeight="1" thickBot="1">
      <c r="B33" s="272" t="s">
        <v>8</v>
      </c>
      <c r="C33" s="273"/>
      <c r="D33" s="274"/>
      <c r="E33" s="46">
        <f>SUM(E31:E32)</f>
        <v>406</v>
      </c>
      <c r="F33" s="46">
        <f>SUM(F31:F32)</f>
        <v>622</v>
      </c>
      <c r="G33" s="46">
        <f>SUM(G31:G32)</f>
        <v>2151</v>
      </c>
      <c r="H33" s="121">
        <f t="shared" si="0"/>
        <v>3179</v>
      </c>
      <c r="I33" s="99">
        <f t="shared" si="1"/>
        <v>205.9992</v>
      </c>
      <c r="J33" s="46">
        <f>SUM(J31:J32)</f>
        <v>206</v>
      </c>
    </row>
    <row r="34" spans="2:10" s="41" customFormat="1" ht="24.75" customHeight="1" thickTop="1">
      <c r="B34" s="266">
        <v>10</v>
      </c>
      <c r="C34" s="268" t="s">
        <v>1257</v>
      </c>
      <c r="D34" s="17" t="s">
        <v>1258</v>
      </c>
      <c r="E34" s="45">
        <v>138</v>
      </c>
      <c r="F34" s="45">
        <v>253</v>
      </c>
      <c r="G34" s="45">
        <v>860</v>
      </c>
      <c r="H34" s="119">
        <f t="shared" si="0"/>
        <v>1251</v>
      </c>
      <c r="I34" s="100">
        <f t="shared" si="1"/>
        <v>81.0648</v>
      </c>
      <c r="J34" s="43">
        <f t="shared" si="2"/>
        <v>81</v>
      </c>
    </row>
    <row r="35" spans="2:10" s="41" customFormat="1" ht="24.75" customHeight="1">
      <c r="B35" s="266"/>
      <c r="C35" s="268"/>
      <c r="D35" s="16" t="s">
        <v>1259</v>
      </c>
      <c r="E35" s="45">
        <v>360</v>
      </c>
      <c r="F35" s="45">
        <v>303</v>
      </c>
      <c r="G35" s="45">
        <v>1028</v>
      </c>
      <c r="H35" s="120">
        <f t="shared" si="0"/>
        <v>1691</v>
      </c>
      <c r="I35" s="98">
        <f t="shared" si="1"/>
        <v>109.5768</v>
      </c>
      <c r="J35" s="42">
        <f t="shared" si="2"/>
        <v>110</v>
      </c>
    </row>
    <row r="36" spans="2:10" s="41" customFormat="1" ht="24.75" customHeight="1">
      <c r="B36" s="266"/>
      <c r="C36" s="268"/>
      <c r="D36" s="16" t="s">
        <v>1260</v>
      </c>
      <c r="E36" s="45">
        <v>280</v>
      </c>
      <c r="F36" s="45">
        <v>238</v>
      </c>
      <c r="G36" s="45">
        <v>681</v>
      </c>
      <c r="H36" s="120">
        <f t="shared" si="0"/>
        <v>1199</v>
      </c>
      <c r="I36" s="98">
        <f t="shared" si="1"/>
        <v>77.6952</v>
      </c>
      <c r="J36" s="42">
        <f t="shared" si="2"/>
        <v>78</v>
      </c>
    </row>
    <row r="37" spans="2:10" s="41" customFormat="1" ht="24.75" customHeight="1">
      <c r="B37" s="267"/>
      <c r="C37" s="269"/>
      <c r="D37" s="16" t="s">
        <v>1261</v>
      </c>
      <c r="E37" s="45">
        <v>118</v>
      </c>
      <c r="F37" s="45">
        <v>276</v>
      </c>
      <c r="G37" s="45">
        <v>990</v>
      </c>
      <c r="H37" s="120">
        <f>SUM(E37:G37)</f>
        <v>1384</v>
      </c>
      <c r="I37" s="98">
        <f t="shared" si="1"/>
        <v>89.6832</v>
      </c>
      <c r="J37" s="42">
        <f t="shared" si="2"/>
        <v>90</v>
      </c>
    </row>
    <row r="38" spans="2:10" s="41" customFormat="1" ht="24.75" customHeight="1" thickBot="1">
      <c r="B38" s="272" t="s">
        <v>8</v>
      </c>
      <c r="C38" s="273"/>
      <c r="D38" s="274"/>
      <c r="E38" s="46">
        <f>SUM(E34:E37)</f>
        <v>896</v>
      </c>
      <c r="F38" s="46">
        <f>SUM(F34:F37)</f>
        <v>1070</v>
      </c>
      <c r="G38" s="46">
        <f>SUM(G34:G37)</f>
        <v>3559</v>
      </c>
      <c r="H38" s="121">
        <f t="shared" si="0"/>
        <v>5525</v>
      </c>
      <c r="I38" s="99">
        <f t="shared" si="1"/>
        <v>358.02000000000004</v>
      </c>
      <c r="J38" s="46">
        <f>SUM(J34:J37)</f>
        <v>359</v>
      </c>
    </row>
    <row r="39" spans="2:10" s="41" customFormat="1" ht="24.75" customHeight="1" thickTop="1">
      <c r="B39" s="275">
        <v>11</v>
      </c>
      <c r="C39" s="276" t="s">
        <v>1262</v>
      </c>
      <c r="D39" s="16" t="s">
        <v>1263</v>
      </c>
      <c r="E39" s="45">
        <v>195</v>
      </c>
      <c r="F39" s="45">
        <v>242</v>
      </c>
      <c r="G39" s="45">
        <v>680</v>
      </c>
      <c r="H39" s="119">
        <f t="shared" si="0"/>
        <v>1117</v>
      </c>
      <c r="I39" s="100">
        <f t="shared" si="1"/>
        <v>72.3816</v>
      </c>
      <c r="J39" s="43">
        <f t="shared" si="2"/>
        <v>72</v>
      </c>
    </row>
    <row r="40" spans="2:10" s="41" customFormat="1" ht="24.75" customHeight="1">
      <c r="B40" s="275"/>
      <c r="C40" s="276"/>
      <c r="D40" s="16" t="s">
        <v>1264</v>
      </c>
      <c r="E40" s="45">
        <v>428</v>
      </c>
      <c r="F40" s="45">
        <v>392</v>
      </c>
      <c r="G40" s="45">
        <v>986</v>
      </c>
      <c r="H40" s="120">
        <f t="shared" si="0"/>
        <v>1806</v>
      </c>
      <c r="I40" s="98">
        <f t="shared" si="1"/>
        <v>117.0288</v>
      </c>
      <c r="J40" s="42">
        <f t="shared" si="2"/>
        <v>117</v>
      </c>
    </row>
    <row r="41" spans="2:10" s="41" customFormat="1" ht="24.75" customHeight="1">
      <c r="B41" s="275"/>
      <c r="C41" s="276"/>
      <c r="D41" s="16" t="s">
        <v>1265</v>
      </c>
      <c r="E41" s="45">
        <v>333</v>
      </c>
      <c r="F41" s="45">
        <v>184</v>
      </c>
      <c r="G41" s="45">
        <v>642</v>
      </c>
      <c r="H41" s="120">
        <f t="shared" si="0"/>
        <v>1159</v>
      </c>
      <c r="I41" s="98">
        <f t="shared" si="1"/>
        <v>75.1032</v>
      </c>
      <c r="J41" s="42">
        <f t="shared" si="2"/>
        <v>75</v>
      </c>
    </row>
    <row r="42" spans="2:10" s="41" customFormat="1" ht="24.75" customHeight="1" thickBot="1">
      <c r="B42" s="272" t="s">
        <v>8</v>
      </c>
      <c r="C42" s="273"/>
      <c r="D42" s="274"/>
      <c r="E42" s="46">
        <f>SUM(E39:E41)</f>
        <v>956</v>
      </c>
      <c r="F42" s="46">
        <f>SUM(F39:F41)</f>
        <v>818</v>
      </c>
      <c r="G42" s="46">
        <f>SUM(G39:G41)</f>
        <v>2308</v>
      </c>
      <c r="H42" s="121">
        <f t="shared" si="0"/>
        <v>4082</v>
      </c>
      <c r="I42" s="99">
        <f t="shared" si="1"/>
        <v>264.5136</v>
      </c>
      <c r="J42" s="46">
        <f>SUM(J39:J41)</f>
        <v>264</v>
      </c>
    </row>
    <row r="43" spans="2:10" s="41" customFormat="1" ht="24.75" customHeight="1" thickTop="1">
      <c r="B43" s="266">
        <v>12</v>
      </c>
      <c r="C43" s="268" t="s">
        <v>1266</v>
      </c>
      <c r="D43" s="17" t="s">
        <v>1267</v>
      </c>
      <c r="E43" s="45">
        <v>307</v>
      </c>
      <c r="F43" s="45">
        <v>433</v>
      </c>
      <c r="G43" s="45">
        <v>1236</v>
      </c>
      <c r="H43" s="119">
        <f>SUM(E43:G43)</f>
        <v>1976</v>
      </c>
      <c r="I43" s="100">
        <f t="shared" si="1"/>
        <v>128.0448</v>
      </c>
      <c r="J43" s="43">
        <f t="shared" si="2"/>
        <v>128</v>
      </c>
    </row>
    <row r="44" spans="2:10" s="41" customFormat="1" ht="24.75" customHeight="1">
      <c r="B44" s="266"/>
      <c r="C44" s="269"/>
      <c r="D44" s="16" t="s">
        <v>1268</v>
      </c>
      <c r="E44" s="45">
        <v>151</v>
      </c>
      <c r="F44" s="45">
        <v>301</v>
      </c>
      <c r="G44" s="45">
        <v>1021</v>
      </c>
      <c r="H44" s="120">
        <f>SUM(E44:G44)</f>
        <v>1473</v>
      </c>
      <c r="I44" s="98">
        <f t="shared" si="1"/>
        <v>95.45040000000002</v>
      </c>
      <c r="J44" s="42">
        <f t="shared" si="2"/>
        <v>95</v>
      </c>
    </row>
    <row r="45" spans="2:10" s="41" customFormat="1" ht="24.75" customHeight="1" thickBot="1">
      <c r="B45" s="272" t="s">
        <v>8</v>
      </c>
      <c r="C45" s="273"/>
      <c r="D45" s="274"/>
      <c r="E45" s="46">
        <f>SUM(E43:E44)</f>
        <v>458</v>
      </c>
      <c r="F45" s="46">
        <f>SUM(F43:F44)</f>
        <v>734</v>
      </c>
      <c r="G45" s="46">
        <f>SUM(G43:G44)</f>
        <v>2257</v>
      </c>
      <c r="H45" s="121">
        <f>SUM(E45:G45)</f>
        <v>3449</v>
      </c>
      <c r="I45" s="99">
        <f t="shared" si="1"/>
        <v>223.49520000000004</v>
      </c>
      <c r="J45" s="184">
        <f>SUM(J43:J44)</f>
        <v>223</v>
      </c>
    </row>
    <row r="46" spans="2:10" s="41" customFormat="1" ht="24.75" customHeight="1" thickTop="1">
      <c r="B46" s="266">
        <v>13</v>
      </c>
      <c r="C46" s="269" t="s">
        <v>1269</v>
      </c>
      <c r="D46" s="17" t="s">
        <v>1269</v>
      </c>
      <c r="E46" s="45">
        <v>165</v>
      </c>
      <c r="F46" s="45">
        <v>118</v>
      </c>
      <c r="G46" s="45">
        <v>502</v>
      </c>
      <c r="H46" s="119">
        <f>SUM(E46:G46)</f>
        <v>785</v>
      </c>
      <c r="I46" s="100">
        <f t="shared" si="1"/>
        <v>50.868</v>
      </c>
      <c r="J46" s="42">
        <f t="shared" si="2"/>
        <v>51</v>
      </c>
    </row>
    <row r="47" spans="2:10" s="41" customFormat="1" ht="24.75" customHeight="1">
      <c r="B47" s="267"/>
      <c r="C47" s="276"/>
      <c r="D47" s="16" t="s">
        <v>1270</v>
      </c>
      <c r="E47" s="45">
        <v>137</v>
      </c>
      <c r="F47" s="45">
        <v>105</v>
      </c>
      <c r="G47" s="45">
        <v>515</v>
      </c>
      <c r="H47" s="120">
        <f>SUM(E47:G47)</f>
        <v>757</v>
      </c>
      <c r="I47" s="98">
        <f t="shared" si="1"/>
        <v>49.0536</v>
      </c>
      <c r="J47" s="42">
        <f t="shared" si="2"/>
        <v>49</v>
      </c>
    </row>
    <row r="48" spans="2:10" s="41" customFormat="1" ht="24.75" customHeight="1" thickBot="1">
      <c r="B48" s="272" t="s">
        <v>8</v>
      </c>
      <c r="C48" s="273"/>
      <c r="D48" s="274"/>
      <c r="E48" s="46">
        <f>SUM(E46:E47)</f>
        <v>302</v>
      </c>
      <c r="F48" s="46">
        <f>SUM(F46:F47)</f>
        <v>223</v>
      </c>
      <c r="G48" s="46">
        <f>SUM(G46:G47)</f>
        <v>1017</v>
      </c>
      <c r="H48" s="121">
        <f>SUM(E48:G48)</f>
        <v>1542</v>
      </c>
      <c r="I48" s="99">
        <f t="shared" si="1"/>
        <v>99.92160000000001</v>
      </c>
      <c r="J48" s="46">
        <f>SUM(J46:J47)</f>
        <v>100</v>
      </c>
    </row>
    <row r="49" spans="2:10" s="41" customFormat="1" ht="24.75" customHeight="1" thickTop="1">
      <c r="B49" s="22">
        <v>14</v>
      </c>
      <c r="C49" s="49" t="s">
        <v>1271</v>
      </c>
      <c r="D49" s="17" t="s">
        <v>1272</v>
      </c>
      <c r="E49" s="45">
        <v>66</v>
      </c>
      <c r="F49" s="45">
        <v>79</v>
      </c>
      <c r="G49" s="45">
        <v>279</v>
      </c>
      <c r="H49" s="119">
        <f>SUM(E49:G49)</f>
        <v>424</v>
      </c>
      <c r="I49" s="100">
        <f t="shared" si="1"/>
        <v>27.475200000000005</v>
      </c>
      <c r="J49" s="43">
        <f t="shared" si="2"/>
        <v>27</v>
      </c>
    </row>
    <row r="50" spans="2:10" s="41" customFormat="1" ht="24.75" customHeight="1" thickBot="1">
      <c r="B50" s="272" t="s">
        <v>8</v>
      </c>
      <c r="C50" s="273"/>
      <c r="D50" s="274"/>
      <c r="E50" s="46">
        <f>SUM(E49)</f>
        <v>66</v>
      </c>
      <c r="F50" s="46">
        <f>SUM(F49)</f>
        <v>79</v>
      </c>
      <c r="G50" s="46">
        <f>SUM(G49)</f>
        <v>279</v>
      </c>
      <c r="H50" s="121">
        <f>SUM(E50:G50)</f>
        <v>424</v>
      </c>
      <c r="I50" s="99">
        <f t="shared" si="1"/>
        <v>27.475200000000005</v>
      </c>
      <c r="J50" s="46">
        <f>SUM(J49)</f>
        <v>27</v>
      </c>
    </row>
    <row r="51" spans="2:10" s="41" customFormat="1" ht="24.75" customHeight="1" thickTop="1">
      <c r="B51" s="22">
        <v>15</v>
      </c>
      <c r="C51" s="49" t="s">
        <v>1273</v>
      </c>
      <c r="D51" s="17" t="s">
        <v>1274</v>
      </c>
      <c r="E51" s="45">
        <v>202</v>
      </c>
      <c r="F51" s="45">
        <v>227</v>
      </c>
      <c r="G51" s="45">
        <v>879</v>
      </c>
      <c r="H51" s="119">
        <f>SUM(E51:G51)</f>
        <v>1308</v>
      </c>
      <c r="I51" s="100">
        <f t="shared" si="1"/>
        <v>84.75840000000001</v>
      </c>
      <c r="J51" s="43">
        <f t="shared" si="2"/>
        <v>85</v>
      </c>
    </row>
    <row r="52" spans="2:10" s="41" customFormat="1" ht="24.75" customHeight="1" thickBot="1">
      <c r="B52" s="272" t="s">
        <v>8</v>
      </c>
      <c r="C52" s="273"/>
      <c r="D52" s="274"/>
      <c r="E52" s="46">
        <f>SUM(E51)</f>
        <v>202</v>
      </c>
      <c r="F52" s="46">
        <f>SUM(F51)</f>
        <v>227</v>
      </c>
      <c r="G52" s="46">
        <f>SUM(G51)</f>
        <v>879</v>
      </c>
      <c r="H52" s="121">
        <f>SUM(E52:G52)</f>
        <v>1308</v>
      </c>
      <c r="I52" s="99">
        <f t="shared" si="1"/>
        <v>84.75840000000001</v>
      </c>
      <c r="J52" s="44">
        <f t="shared" si="2"/>
        <v>85</v>
      </c>
    </row>
    <row r="53" spans="2:10" s="41" customFormat="1" ht="24.75" customHeight="1" thickBot="1" thickTop="1">
      <c r="B53" s="278" t="s">
        <v>59</v>
      </c>
      <c r="C53" s="279"/>
      <c r="D53" s="280"/>
      <c r="E53" s="48">
        <f>E52+E50+E48+E45+E42+E38+E33+E30+E27+E23+E19+E16+E12+E9+E6</f>
        <v>9723</v>
      </c>
      <c r="F53" s="48">
        <f>F52+F50+F48+F45+F42+F38+F33+F30+F27+F23+F19+F16+F12+F9+F6</f>
        <v>9122</v>
      </c>
      <c r="G53" s="48">
        <f>G52+G50+G48+G45+G42+G38+G33+G30+G27+G23+G19+G16+G12+G9+G6</f>
        <v>31022</v>
      </c>
      <c r="H53" s="126">
        <f>SUM(E53:G53)</f>
        <v>49867</v>
      </c>
      <c r="I53" s="101">
        <f t="shared" si="1"/>
        <v>3231.3816</v>
      </c>
      <c r="J53" s="191">
        <f>J52+J50+J48+J45+J42+J38+J33+J30+J27+J23+J19+J16+J12+J9+J6</f>
        <v>3232</v>
      </c>
    </row>
    <row r="54" spans="2:8" s="41" customFormat="1" ht="24.75" customHeight="1" thickTop="1">
      <c r="B54" s="55"/>
      <c r="C54" s="55"/>
      <c r="D54" s="55"/>
      <c r="E54" s="78"/>
      <c r="F54" s="78"/>
      <c r="G54" s="78"/>
      <c r="H54" s="127"/>
    </row>
    <row r="55" spans="2:8" ht="24.75" customHeight="1">
      <c r="B55" s="2"/>
      <c r="C55" s="4"/>
      <c r="D55" s="4"/>
      <c r="E55" s="89"/>
      <c r="F55" s="89"/>
      <c r="G55" s="89"/>
      <c r="H55" s="83"/>
    </row>
    <row r="56" spans="2:7" ht="24.75" customHeight="1">
      <c r="B56" s="5"/>
      <c r="C56" s="6"/>
      <c r="D56" s="7"/>
      <c r="E56" s="8"/>
      <c r="F56" s="5"/>
      <c r="G56" s="5"/>
    </row>
    <row r="57" spans="2:7" ht="24.75" customHeight="1">
      <c r="B57" s="5"/>
      <c r="C57" s="6"/>
      <c r="D57" s="7"/>
      <c r="E57" s="8"/>
      <c r="F57" s="5"/>
      <c r="G57" s="5"/>
    </row>
    <row r="58" spans="2:7" ht="24.75" customHeight="1">
      <c r="B58" s="5"/>
      <c r="C58" s="6"/>
      <c r="D58" s="7"/>
      <c r="E58" s="8"/>
      <c r="F58" s="8"/>
      <c r="G58" s="8"/>
    </row>
    <row r="59" spans="2:7" ht="24.75" customHeight="1">
      <c r="B59" s="5"/>
      <c r="C59" s="6"/>
      <c r="D59" s="7" t="s">
        <v>1275</v>
      </c>
      <c r="E59" s="8"/>
      <c r="F59" s="8"/>
      <c r="G59" s="8"/>
    </row>
    <row r="60" spans="2:7" ht="15">
      <c r="B60" s="5"/>
      <c r="C60" s="6"/>
      <c r="D60" s="7"/>
      <c r="E60" s="8"/>
      <c r="F60" s="8"/>
      <c r="G60" s="8"/>
    </row>
  </sheetData>
  <sheetProtection/>
  <mergeCells count="49">
    <mergeCell ref="J3:J4"/>
    <mergeCell ref="H3:H4"/>
    <mergeCell ref="E3:E4"/>
    <mergeCell ref="B53:D53"/>
    <mergeCell ref="B39:B41"/>
    <mergeCell ref="C39:C41"/>
    <mergeCell ref="B42:D42"/>
    <mergeCell ref="B43:B44"/>
    <mergeCell ref="C43:C44"/>
    <mergeCell ref="B45:D45"/>
    <mergeCell ref="B46:B47"/>
    <mergeCell ref="C46:C47"/>
    <mergeCell ref="B48:D48"/>
    <mergeCell ref="B50:D50"/>
    <mergeCell ref="B52:D52"/>
    <mergeCell ref="B38:D38"/>
    <mergeCell ref="B24:B26"/>
    <mergeCell ref="C24:C26"/>
    <mergeCell ref="B27:D27"/>
    <mergeCell ref="B28:B29"/>
    <mergeCell ref="C28:C29"/>
    <mergeCell ref="B30:D30"/>
    <mergeCell ref="B31:B32"/>
    <mergeCell ref="C31:C32"/>
    <mergeCell ref="B33:D33"/>
    <mergeCell ref="B34:B37"/>
    <mergeCell ref="C34:C37"/>
    <mergeCell ref="B23:D23"/>
    <mergeCell ref="B10:B11"/>
    <mergeCell ref="C10:C11"/>
    <mergeCell ref="B12:D12"/>
    <mergeCell ref="B13:B15"/>
    <mergeCell ref="C13:C15"/>
    <mergeCell ref="B16:D16"/>
    <mergeCell ref="B17:B18"/>
    <mergeCell ref="C17:C18"/>
    <mergeCell ref="B19:D19"/>
    <mergeCell ref="B20:B22"/>
    <mergeCell ref="C20:C22"/>
    <mergeCell ref="B9:D9"/>
    <mergeCell ref="G3:G4"/>
    <mergeCell ref="B6:D6"/>
    <mergeCell ref="B7:B8"/>
    <mergeCell ref="C7:C8"/>
    <mergeCell ref="B2:G2"/>
    <mergeCell ref="B3:B4"/>
    <mergeCell ref="C3:C4"/>
    <mergeCell ref="D3:D4"/>
    <mergeCell ref="F3:F4"/>
  </mergeCells>
  <printOptions/>
  <pageMargins left="0.45" right="0.2" top="0.25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I91" sqref="I91"/>
    </sheetView>
  </sheetViews>
  <sheetFormatPr defaultColWidth="9.140625" defaultRowHeight="15"/>
  <cols>
    <col min="1" max="1" width="6.28125" style="0" customWidth="1"/>
    <col min="2" max="2" width="11.57421875" style="0" customWidth="1"/>
    <col min="3" max="3" width="25.57421875" style="0" customWidth="1"/>
    <col min="4" max="6" width="10.7109375" style="0" customWidth="1"/>
    <col min="7" max="7" width="11.8515625" style="0" customWidth="1"/>
    <col min="8" max="8" width="10.7109375" style="0" hidden="1" customWidth="1"/>
    <col min="9" max="11" width="9.140625" style="0" customWidth="1"/>
  </cols>
  <sheetData>
    <row r="1" spans="1:6" ht="18.75">
      <c r="A1" s="213"/>
      <c r="B1" s="213"/>
      <c r="C1" s="213"/>
      <c r="D1" s="213"/>
      <c r="E1" s="213"/>
      <c r="F1" s="213"/>
    </row>
    <row r="2" spans="1:6" ht="36" customHeight="1">
      <c r="A2" s="213"/>
      <c r="B2" s="213"/>
      <c r="C2" s="213"/>
      <c r="D2" s="213"/>
      <c r="E2" s="213"/>
      <c r="F2" s="213"/>
    </row>
    <row r="3" spans="1:6" ht="18.75">
      <c r="A3" s="214" t="s">
        <v>60</v>
      </c>
      <c r="B3" s="214"/>
      <c r="C3" s="214"/>
      <c r="D3" s="214"/>
      <c r="E3" s="214"/>
      <c r="F3" s="214"/>
    </row>
    <row r="4" spans="1:9" s="37" customFormat="1" ht="30" customHeight="1">
      <c r="A4" s="248" t="s">
        <v>1</v>
      </c>
      <c r="B4" s="248" t="s">
        <v>2</v>
      </c>
      <c r="C4" s="250" t="s">
        <v>3</v>
      </c>
      <c r="D4" s="219" t="s">
        <v>1406</v>
      </c>
      <c r="E4" s="252" t="s">
        <v>1405</v>
      </c>
      <c r="F4" s="252" t="s">
        <v>1408</v>
      </c>
      <c r="G4" s="258" t="s">
        <v>8</v>
      </c>
      <c r="H4" s="257" t="s">
        <v>1410</v>
      </c>
      <c r="I4" s="244"/>
    </row>
    <row r="5" spans="1:9" s="37" customFormat="1" ht="30" customHeight="1">
      <c r="A5" s="249"/>
      <c r="B5" s="249"/>
      <c r="C5" s="251"/>
      <c r="D5" s="220"/>
      <c r="E5" s="253"/>
      <c r="F5" s="253"/>
      <c r="G5" s="259"/>
      <c r="H5" s="257"/>
      <c r="I5" s="245"/>
    </row>
    <row r="6" spans="1:9" s="37" customFormat="1" ht="30" customHeight="1">
      <c r="A6" s="236">
        <v>1</v>
      </c>
      <c r="B6" s="229" t="s">
        <v>61</v>
      </c>
      <c r="C6" s="23" t="s">
        <v>62</v>
      </c>
      <c r="D6" s="30">
        <v>1456</v>
      </c>
      <c r="E6" s="30">
        <v>531</v>
      </c>
      <c r="F6" s="30">
        <v>1053</v>
      </c>
      <c r="G6" s="29">
        <f>SUM(D6:F6)</f>
        <v>3040</v>
      </c>
      <c r="H6" s="29">
        <v>192</v>
      </c>
      <c r="I6" s="29">
        <v>192</v>
      </c>
    </row>
    <row r="7" spans="1:9" s="37" customFormat="1" ht="30" customHeight="1">
      <c r="A7" s="236"/>
      <c r="B7" s="226"/>
      <c r="C7" s="23" t="s">
        <v>22</v>
      </c>
      <c r="D7" s="30">
        <v>1494</v>
      </c>
      <c r="E7" s="30">
        <v>668</v>
      </c>
      <c r="F7" s="30">
        <v>1607</v>
      </c>
      <c r="G7" s="29">
        <f aca="true" t="shared" si="0" ref="G7:G70">SUM(D7:F7)</f>
        <v>3769</v>
      </c>
      <c r="H7" s="29">
        <f aca="true" t="shared" si="1" ref="H7:H70">SUM(G7/100)*6.36</f>
        <v>239.7084</v>
      </c>
      <c r="I7" s="29">
        <f aca="true" t="shared" si="2" ref="I7:I70">ROUND(H7,0)</f>
        <v>240</v>
      </c>
    </row>
    <row r="8" spans="1:9" s="37" customFormat="1" ht="30" customHeight="1">
      <c r="A8" s="236"/>
      <c r="B8" s="227"/>
      <c r="C8" s="23" t="s">
        <v>63</v>
      </c>
      <c r="D8" s="30">
        <v>713</v>
      </c>
      <c r="E8" s="30">
        <v>323</v>
      </c>
      <c r="F8" s="30">
        <v>671</v>
      </c>
      <c r="G8" s="29">
        <f t="shared" si="0"/>
        <v>1707</v>
      </c>
      <c r="H8" s="29">
        <f t="shared" si="1"/>
        <v>108.5652</v>
      </c>
      <c r="I8" s="29">
        <f t="shared" si="2"/>
        <v>109</v>
      </c>
    </row>
    <row r="9" spans="1:9" s="37" customFormat="1" ht="30" customHeight="1" thickBot="1">
      <c r="A9" s="230" t="s">
        <v>8</v>
      </c>
      <c r="B9" s="231"/>
      <c r="C9" s="232"/>
      <c r="D9" s="31">
        <f>SUM(D6:D8)</f>
        <v>3663</v>
      </c>
      <c r="E9" s="31">
        <f>SUM(E6:E8)</f>
        <v>1522</v>
      </c>
      <c r="F9" s="31">
        <f>SUM(F6:F8)</f>
        <v>3331</v>
      </c>
      <c r="G9" s="35">
        <f t="shared" si="0"/>
        <v>8516</v>
      </c>
      <c r="H9" s="35">
        <v>541</v>
      </c>
      <c r="I9" s="35">
        <f t="shared" si="2"/>
        <v>541</v>
      </c>
    </row>
    <row r="10" spans="1:9" s="37" customFormat="1" ht="30" customHeight="1" thickTop="1">
      <c r="A10" s="224">
        <v>2</v>
      </c>
      <c r="B10" s="254" t="s">
        <v>64</v>
      </c>
      <c r="C10" s="24" t="s">
        <v>65</v>
      </c>
      <c r="D10" s="30">
        <v>981</v>
      </c>
      <c r="E10" s="30">
        <v>457</v>
      </c>
      <c r="F10" s="30">
        <v>768</v>
      </c>
      <c r="G10" s="34">
        <f t="shared" si="0"/>
        <v>2206</v>
      </c>
      <c r="H10" s="34">
        <f t="shared" si="1"/>
        <v>140.3016</v>
      </c>
      <c r="I10" s="34">
        <f t="shared" si="2"/>
        <v>140</v>
      </c>
    </row>
    <row r="11" spans="1:9" s="37" customFormat="1" ht="30" customHeight="1">
      <c r="A11" s="236"/>
      <c r="B11" s="255"/>
      <c r="C11" s="23" t="s">
        <v>66</v>
      </c>
      <c r="D11" s="30">
        <v>746</v>
      </c>
      <c r="E11" s="30">
        <v>598</v>
      </c>
      <c r="F11" s="30">
        <v>1173</v>
      </c>
      <c r="G11" s="29">
        <f t="shared" si="0"/>
        <v>2517</v>
      </c>
      <c r="H11" s="29">
        <f t="shared" si="1"/>
        <v>160.08120000000002</v>
      </c>
      <c r="I11" s="29">
        <f t="shared" si="2"/>
        <v>160</v>
      </c>
    </row>
    <row r="12" spans="1:9" s="37" customFormat="1" ht="30" customHeight="1">
      <c r="A12" s="236"/>
      <c r="B12" s="255"/>
      <c r="C12" s="23" t="s">
        <v>67</v>
      </c>
      <c r="D12" s="30">
        <v>307</v>
      </c>
      <c r="E12" s="30">
        <v>125</v>
      </c>
      <c r="F12" s="30">
        <v>203</v>
      </c>
      <c r="G12" s="29">
        <f t="shared" si="0"/>
        <v>635</v>
      </c>
      <c r="H12" s="29">
        <f t="shared" si="1"/>
        <v>40.386</v>
      </c>
      <c r="I12" s="29">
        <f t="shared" si="2"/>
        <v>40</v>
      </c>
    </row>
    <row r="13" spans="1:9" s="37" customFormat="1" ht="30" customHeight="1">
      <c r="A13" s="236"/>
      <c r="B13" s="255"/>
      <c r="C13" s="23" t="s">
        <v>68</v>
      </c>
      <c r="D13" s="30">
        <v>560</v>
      </c>
      <c r="E13" s="30">
        <v>278</v>
      </c>
      <c r="F13" s="30">
        <v>600</v>
      </c>
      <c r="G13" s="29">
        <f t="shared" si="0"/>
        <v>1438</v>
      </c>
      <c r="H13" s="29">
        <f t="shared" si="1"/>
        <v>91.45680000000002</v>
      </c>
      <c r="I13" s="29">
        <f t="shared" si="2"/>
        <v>91</v>
      </c>
    </row>
    <row r="14" spans="1:9" s="37" customFormat="1" ht="30" customHeight="1">
      <c r="A14" s="236"/>
      <c r="B14" s="255"/>
      <c r="C14" s="23" t="s">
        <v>69</v>
      </c>
      <c r="D14" s="30">
        <v>384</v>
      </c>
      <c r="E14" s="30">
        <v>208</v>
      </c>
      <c r="F14" s="30">
        <v>353</v>
      </c>
      <c r="G14" s="29">
        <f t="shared" si="0"/>
        <v>945</v>
      </c>
      <c r="H14" s="29">
        <f t="shared" si="1"/>
        <v>60.102</v>
      </c>
      <c r="I14" s="29">
        <f t="shared" si="2"/>
        <v>60</v>
      </c>
    </row>
    <row r="15" spans="1:9" s="37" customFormat="1" ht="30" customHeight="1">
      <c r="A15" s="236"/>
      <c r="B15" s="255"/>
      <c r="C15" s="23" t="s">
        <v>70</v>
      </c>
      <c r="D15" s="30">
        <v>519</v>
      </c>
      <c r="E15" s="30">
        <v>216</v>
      </c>
      <c r="F15" s="30">
        <v>278</v>
      </c>
      <c r="G15" s="29">
        <f t="shared" si="0"/>
        <v>1013</v>
      </c>
      <c r="H15" s="29">
        <f t="shared" si="1"/>
        <v>64.42680000000001</v>
      </c>
      <c r="I15" s="29">
        <f t="shared" si="2"/>
        <v>64</v>
      </c>
    </row>
    <row r="16" spans="1:9" s="37" customFormat="1" ht="30" customHeight="1" thickBot="1">
      <c r="A16" s="230" t="s">
        <v>8</v>
      </c>
      <c r="B16" s="231"/>
      <c r="C16" s="232"/>
      <c r="D16" s="31">
        <f>SUM(D10:D15)</f>
        <v>3497</v>
      </c>
      <c r="E16" s="31">
        <f>SUM(E10:E15)</f>
        <v>1882</v>
      </c>
      <c r="F16" s="31">
        <f>SUM(F10:F15)</f>
        <v>3375</v>
      </c>
      <c r="G16" s="35">
        <f t="shared" si="0"/>
        <v>8754</v>
      </c>
      <c r="H16" s="35">
        <f t="shared" si="1"/>
        <v>556.7544</v>
      </c>
      <c r="I16" s="35">
        <f>SUM(I10:I15)</f>
        <v>555</v>
      </c>
    </row>
    <row r="17" spans="1:9" s="37" customFormat="1" ht="30" customHeight="1" thickTop="1">
      <c r="A17" s="224">
        <v>3</v>
      </c>
      <c r="B17" s="254" t="s">
        <v>71</v>
      </c>
      <c r="C17" s="24" t="s">
        <v>72</v>
      </c>
      <c r="D17" s="30">
        <v>542</v>
      </c>
      <c r="E17" s="30">
        <v>234</v>
      </c>
      <c r="F17" s="30">
        <v>425</v>
      </c>
      <c r="G17" s="34">
        <f t="shared" si="0"/>
        <v>1201</v>
      </c>
      <c r="H17" s="34">
        <f t="shared" si="1"/>
        <v>76.3836</v>
      </c>
      <c r="I17" s="34">
        <f t="shared" si="2"/>
        <v>76</v>
      </c>
    </row>
    <row r="18" spans="1:9" s="37" customFormat="1" ht="30" customHeight="1">
      <c r="A18" s="236"/>
      <c r="B18" s="255"/>
      <c r="C18" s="23" t="s">
        <v>73</v>
      </c>
      <c r="D18" s="30">
        <v>322</v>
      </c>
      <c r="E18" s="30">
        <v>215</v>
      </c>
      <c r="F18" s="30">
        <v>521</v>
      </c>
      <c r="G18" s="29">
        <f t="shared" si="0"/>
        <v>1058</v>
      </c>
      <c r="H18" s="29">
        <f t="shared" si="1"/>
        <v>67.28880000000001</v>
      </c>
      <c r="I18" s="29">
        <f t="shared" si="2"/>
        <v>67</v>
      </c>
    </row>
    <row r="19" spans="1:9" s="37" customFormat="1" ht="30" customHeight="1">
      <c r="A19" s="236"/>
      <c r="B19" s="255"/>
      <c r="C19" s="23" t="s">
        <v>74</v>
      </c>
      <c r="D19" s="30">
        <v>708</v>
      </c>
      <c r="E19" s="30">
        <v>336</v>
      </c>
      <c r="F19" s="30">
        <v>534</v>
      </c>
      <c r="G19" s="29">
        <f t="shared" si="0"/>
        <v>1578</v>
      </c>
      <c r="H19" s="29">
        <f t="shared" si="1"/>
        <v>100.3608</v>
      </c>
      <c r="I19" s="29">
        <f t="shared" si="2"/>
        <v>100</v>
      </c>
    </row>
    <row r="20" spans="1:9" s="37" customFormat="1" ht="30" customHeight="1">
      <c r="A20" s="236"/>
      <c r="B20" s="255"/>
      <c r="C20" s="23" t="s">
        <v>75</v>
      </c>
      <c r="D20" s="30">
        <v>798</v>
      </c>
      <c r="E20" s="30">
        <v>403</v>
      </c>
      <c r="F20" s="30">
        <v>633</v>
      </c>
      <c r="G20" s="29">
        <f t="shared" si="0"/>
        <v>1834</v>
      </c>
      <c r="H20" s="29">
        <f t="shared" si="1"/>
        <v>116.64240000000001</v>
      </c>
      <c r="I20" s="29">
        <f t="shared" si="2"/>
        <v>117</v>
      </c>
    </row>
    <row r="21" spans="1:9" s="37" customFormat="1" ht="30" customHeight="1">
      <c r="A21" s="236"/>
      <c r="B21" s="255"/>
      <c r="C21" s="23" t="s">
        <v>76</v>
      </c>
      <c r="D21" s="30">
        <v>542</v>
      </c>
      <c r="E21" s="30">
        <v>316</v>
      </c>
      <c r="F21" s="30">
        <v>550</v>
      </c>
      <c r="G21" s="29">
        <f t="shared" si="0"/>
        <v>1408</v>
      </c>
      <c r="H21" s="29">
        <f t="shared" si="1"/>
        <v>89.5488</v>
      </c>
      <c r="I21" s="29">
        <f t="shared" si="2"/>
        <v>90</v>
      </c>
    </row>
    <row r="22" spans="1:9" s="37" customFormat="1" ht="30" customHeight="1">
      <c r="A22" s="236"/>
      <c r="B22" s="255"/>
      <c r="C22" s="23" t="s">
        <v>77</v>
      </c>
      <c r="D22" s="30">
        <v>659</v>
      </c>
      <c r="E22" s="30">
        <v>396</v>
      </c>
      <c r="F22" s="30">
        <v>544</v>
      </c>
      <c r="G22" s="29">
        <f t="shared" si="0"/>
        <v>1599</v>
      </c>
      <c r="H22" s="29">
        <f t="shared" si="1"/>
        <v>101.69640000000001</v>
      </c>
      <c r="I22" s="29">
        <f t="shared" si="2"/>
        <v>102</v>
      </c>
    </row>
    <row r="23" spans="1:9" s="37" customFormat="1" ht="30" customHeight="1">
      <c r="A23" s="236"/>
      <c r="B23" s="255"/>
      <c r="C23" s="23" t="s">
        <v>78</v>
      </c>
      <c r="D23" s="30">
        <v>347</v>
      </c>
      <c r="E23" s="30">
        <v>236</v>
      </c>
      <c r="F23" s="30">
        <v>436</v>
      </c>
      <c r="G23" s="29">
        <f t="shared" si="0"/>
        <v>1019</v>
      </c>
      <c r="H23" s="29">
        <f t="shared" si="1"/>
        <v>64.8084</v>
      </c>
      <c r="I23" s="29">
        <f t="shared" si="2"/>
        <v>65</v>
      </c>
    </row>
    <row r="24" spans="1:9" s="37" customFormat="1" ht="30" customHeight="1">
      <c r="A24" s="236"/>
      <c r="B24" s="255"/>
      <c r="C24" s="23" t="s">
        <v>79</v>
      </c>
      <c r="D24" s="30">
        <v>390</v>
      </c>
      <c r="E24" s="30">
        <v>154</v>
      </c>
      <c r="F24" s="30">
        <v>219</v>
      </c>
      <c r="G24" s="29">
        <f t="shared" si="0"/>
        <v>763</v>
      </c>
      <c r="H24" s="29">
        <f t="shared" si="1"/>
        <v>48.5268</v>
      </c>
      <c r="I24" s="29">
        <f t="shared" si="2"/>
        <v>49</v>
      </c>
    </row>
    <row r="25" spans="1:9" s="37" customFormat="1" ht="30" customHeight="1">
      <c r="A25" s="236"/>
      <c r="B25" s="255"/>
      <c r="C25" s="23" t="s">
        <v>80</v>
      </c>
      <c r="D25" s="30">
        <v>285</v>
      </c>
      <c r="E25" s="30">
        <v>158</v>
      </c>
      <c r="F25" s="30">
        <v>291</v>
      </c>
      <c r="G25" s="29">
        <f t="shared" si="0"/>
        <v>734</v>
      </c>
      <c r="H25" s="29">
        <f t="shared" si="1"/>
        <v>46.6824</v>
      </c>
      <c r="I25" s="29">
        <f t="shared" si="2"/>
        <v>47</v>
      </c>
    </row>
    <row r="26" spans="1:9" s="37" customFormat="1" ht="30" customHeight="1" thickBot="1">
      <c r="A26" s="240" t="s">
        <v>8</v>
      </c>
      <c r="B26" s="240"/>
      <c r="C26" s="240"/>
      <c r="D26" s="31">
        <f>SUM(D17:D25)</f>
        <v>4593</v>
      </c>
      <c r="E26" s="31">
        <f>SUM(E17:E25)</f>
        <v>2448</v>
      </c>
      <c r="F26" s="31">
        <f>SUM(F17:F25)</f>
        <v>4153</v>
      </c>
      <c r="G26" s="35">
        <f t="shared" si="0"/>
        <v>11194</v>
      </c>
      <c r="H26" s="35">
        <f t="shared" si="1"/>
        <v>711.9384</v>
      </c>
      <c r="I26" s="35">
        <f>SUM(I17:I25)</f>
        <v>713</v>
      </c>
    </row>
    <row r="27" spans="1:9" s="37" customFormat="1" ht="30" customHeight="1" thickTop="1">
      <c r="A27" s="236">
        <v>4</v>
      </c>
      <c r="B27" s="255" t="s">
        <v>81</v>
      </c>
      <c r="C27" s="23" t="s">
        <v>82</v>
      </c>
      <c r="D27" s="30">
        <v>313</v>
      </c>
      <c r="E27" s="30">
        <v>191</v>
      </c>
      <c r="F27" s="30">
        <v>440</v>
      </c>
      <c r="G27" s="34">
        <f t="shared" si="0"/>
        <v>944</v>
      </c>
      <c r="H27" s="34">
        <f t="shared" si="1"/>
        <v>60.0384</v>
      </c>
      <c r="I27" s="34">
        <f t="shared" si="2"/>
        <v>60</v>
      </c>
    </row>
    <row r="28" spans="1:9" s="37" customFormat="1" ht="30" customHeight="1">
      <c r="A28" s="236"/>
      <c r="B28" s="255"/>
      <c r="C28" s="23" t="s">
        <v>83</v>
      </c>
      <c r="D28" s="30">
        <v>471</v>
      </c>
      <c r="E28" s="30">
        <v>243</v>
      </c>
      <c r="F28" s="30">
        <v>324</v>
      </c>
      <c r="G28" s="29">
        <f t="shared" si="0"/>
        <v>1038</v>
      </c>
      <c r="H28" s="29">
        <f t="shared" si="1"/>
        <v>66.0168</v>
      </c>
      <c r="I28" s="29">
        <f t="shared" si="2"/>
        <v>66</v>
      </c>
    </row>
    <row r="29" spans="1:9" s="37" customFormat="1" ht="30" customHeight="1">
      <c r="A29" s="236"/>
      <c r="B29" s="255"/>
      <c r="C29" s="23" t="s">
        <v>84</v>
      </c>
      <c r="D29" s="30">
        <v>248</v>
      </c>
      <c r="E29" s="30">
        <v>151</v>
      </c>
      <c r="F29" s="30">
        <v>382</v>
      </c>
      <c r="G29" s="29">
        <f t="shared" si="0"/>
        <v>781</v>
      </c>
      <c r="H29" s="29">
        <f t="shared" si="1"/>
        <v>49.6716</v>
      </c>
      <c r="I29" s="29">
        <f t="shared" si="2"/>
        <v>50</v>
      </c>
    </row>
    <row r="30" spans="1:9" s="37" customFormat="1" ht="30" customHeight="1">
      <c r="A30" s="236"/>
      <c r="B30" s="255"/>
      <c r="C30" s="23" t="s">
        <v>85</v>
      </c>
      <c r="D30" s="30">
        <v>244</v>
      </c>
      <c r="E30" s="30">
        <v>149</v>
      </c>
      <c r="F30" s="30">
        <v>336</v>
      </c>
      <c r="G30" s="29">
        <f t="shared" si="0"/>
        <v>729</v>
      </c>
      <c r="H30" s="29">
        <f t="shared" si="1"/>
        <v>46.3644</v>
      </c>
      <c r="I30" s="29">
        <f t="shared" si="2"/>
        <v>46</v>
      </c>
    </row>
    <row r="31" spans="1:9" s="37" customFormat="1" ht="30" customHeight="1">
      <c r="A31" s="236"/>
      <c r="B31" s="255"/>
      <c r="C31" s="23" t="s">
        <v>86</v>
      </c>
      <c r="D31" s="30">
        <v>348</v>
      </c>
      <c r="E31" s="30">
        <v>136</v>
      </c>
      <c r="F31" s="30">
        <v>230</v>
      </c>
      <c r="G31" s="29">
        <f t="shared" si="0"/>
        <v>714</v>
      </c>
      <c r="H31" s="29">
        <f t="shared" si="1"/>
        <v>45.4104</v>
      </c>
      <c r="I31" s="29">
        <f t="shared" si="2"/>
        <v>45</v>
      </c>
    </row>
    <row r="32" spans="1:9" s="37" customFormat="1" ht="30" customHeight="1">
      <c r="A32" s="236"/>
      <c r="B32" s="255"/>
      <c r="C32" s="23" t="s">
        <v>87</v>
      </c>
      <c r="D32" s="30">
        <v>370</v>
      </c>
      <c r="E32" s="30">
        <v>191</v>
      </c>
      <c r="F32" s="30">
        <v>410</v>
      </c>
      <c r="G32" s="29">
        <f t="shared" si="0"/>
        <v>971</v>
      </c>
      <c r="H32" s="29">
        <f t="shared" si="1"/>
        <v>61.75560000000001</v>
      </c>
      <c r="I32" s="29">
        <f t="shared" si="2"/>
        <v>62</v>
      </c>
    </row>
    <row r="33" spans="1:9" s="37" customFormat="1" ht="30" customHeight="1">
      <c r="A33" s="236"/>
      <c r="B33" s="255"/>
      <c r="C33" s="23" t="s">
        <v>88</v>
      </c>
      <c r="D33" s="30">
        <v>200</v>
      </c>
      <c r="E33" s="30">
        <v>124</v>
      </c>
      <c r="F33" s="30">
        <v>208</v>
      </c>
      <c r="G33" s="29">
        <f t="shared" si="0"/>
        <v>532</v>
      </c>
      <c r="H33" s="29">
        <f t="shared" si="1"/>
        <v>33.8352</v>
      </c>
      <c r="I33" s="29">
        <f t="shared" si="2"/>
        <v>34</v>
      </c>
    </row>
    <row r="34" spans="1:9" s="37" customFormat="1" ht="30" customHeight="1">
      <c r="A34" s="236"/>
      <c r="B34" s="255"/>
      <c r="C34" s="23" t="s">
        <v>89</v>
      </c>
      <c r="D34" s="30">
        <v>407</v>
      </c>
      <c r="E34" s="30">
        <v>309</v>
      </c>
      <c r="F34" s="30">
        <v>738</v>
      </c>
      <c r="G34" s="29">
        <f t="shared" si="0"/>
        <v>1454</v>
      </c>
      <c r="H34" s="29">
        <f t="shared" si="1"/>
        <v>92.4744</v>
      </c>
      <c r="I34" s="29">
        <f t="shared" si="2"/>
        <v>92</v>
      </c>
    </row>
    <row r="35" spans="1:9" s="37" customFormat="1" ht="30" customHeight="1">
      <c r="A35" s="236"/>
      <c r="B35" s="255"/>
      <c r="C35" s="23" t="s">
        <v>90</v>
      </c>
      <c r="D35" s="30">
        <v>339</v>
      </c>
      <c r="E35" s="30">
        <v>177</v>
      </c>
      <c r="F35" s="30">
        <v>314</v>
      </c>
      <c r="G35" s="29">
        <f t="shared" si="0"/>
        <v>830</v>
      </c>
      <c r="H35" s="29">
        <f t="shared" si="1"/>
        <v>52.788000000000004</v>
      </c>
      <c r="I35" s="29">
        <f t="shared" si="2"/>
        <v>53</v>
      </c>
    </row>
    <row r="36" spans="1:9" s="37" customFormat="1" ht="30" customHeight="1">
      <c r="A36" s="236"/>
      <c r="B36" s="255"/>
      <c r="C36" s="23" t="s">
        <v>91</v>
      </c>
      <c r="D36" s="30">
        <v>270</v>
      </c>
      <c r="E36" s="30">
        <v>114</v>
      </c>
      <c r="F36" s="30">
        <v>225</v>
      </c>
      <c r="G36" s="29">
        <f t="shared" si="0"/>
        <v>609</v>
      </c>
      <c r="H36" s="29">
        <f t="shared" si="1"/>
        <v>38.7324</v>
      </c>
      <c r="I36" s="29">
        <f t="shared" si="2"/>
        <v>39</v>
      </c>
    </row>
    <row r="37" spans="1:9" s="135" customFormat="1" ht="30" customHeight="1" thickBot="1">
      <c r="A37" s="230" t="s">
        <v>8</v>
      </c>
      <c r="B37" s="231"/>
      <c r="C37" s="232"/>
      <c r="D37" s="31">
        <f>SUM(D27:D36)</f>
        <v>3210</v>
      </c>
      <c r="E37" s="31">
        <f>SUM(E27:E36)</f>
        <v>1785</v>
      </c>
      <c r="F37" s="31">
        <f>SUM(F27:F36)</f>
        <v>3607</v>
      </c>
      <c r="G37" s="35">
        <f t="shared" si="0"/>
        <v>8602</v>
      </c>
      <c r="H37" s="35">
        <f t="shared" si="1"/>
        <v>547.0872</v>
      </c>
      <c r="I37" s="35">
        <f>SUM(I27:I36)</f>
        <v>547</v>
      </c>
    </row>
    <row r="38" spans="1:9" s="37" customFormat="1" ht="30" customHeight="1" thickTop="1">
      <c r="A38" s="223">
        <v>5</v>
      </c>
      <c r="B38" s="256" t="s">
        <v>92</v>
      </c>
      <c r="C38" s="24" t="s">
        <v>93</v>
      </c>
      <c r="D38" s="30">
        <v>260</v>
      </c>
      <c r="E38" s="30">
        <v>235</v>
      </c>
      <c r="F38" s="30">
        <v>356</v>
      </c>
      <c r="G38" s="34">
        <f t="shared" si="0"/>
        <v>851</v>
      </c>
      <c r="H38" s="34">
        <f t="shared" si="1"/>
        <v>54.1236</v>
      </c>
      <c r="I38" s="34">
        <f t="shared" si="2"/>
        <v>54</v>
      </c>
    </row>
    <row r="39" spans="1:9" s="37" customFormat="1" ht="30" customHeight="1">
      <c r="A39" s="223"/>
      <c r="B39" s="256"/>
      <c r="C39" s="23" t="s">
        <v>94</v>
      </c>
      <c r="D39" s="30">
        <v>387</v>
      </c>
      <c r="E39" s="30">
        <v>182</v>
      </c>
      <c r="F39" s="30">
        <v>299</v>
      </c>
      <c r="G39" s="29">
        <f t="shared" si="0"/>
        <v>868</v>
      </c>
      <c r="H39" s="29">
        <f t="shared" si="1"/>
        <v>55.2048</v>
      </c>
      <c r="I39" s="29">
        <f t="shared" si="2"/>
        <v>55</v>
      </c>
    </row>
    <row r="40" spans="1:9" s="37" customFormat="1" ht="30" customHeight="1">
      <c r="A40" s="223"/>
      <c r="B40" s="256"/>
      <c r="C40" s="23" t="s">
        <v>95</v>
      </c>
      <c r="D40" s="30">
        <v>295</v>
      </c>
      <c r="E40" s="30">
        <v>133</v>
      </c>
      <c r="F40" s="30">
        <v>349</v>
      </c>
      <c r="G40" s="29">
        <f t="shared" si="0"/>
        <v>777</v>
      </c>
      <c r="H40" s="29">
        <f t="shared" si="1"/>
        <v>49.4172</v>
      </c>
      <c r="I40" s="29">
        <f t="shared" si="2"/>
        <v>49</v>
      </c>
    </row>
    <row r="41" spans="1:9" s="37" customFormat="1" ht="30" customHeight="1">
      <c r="A41" s="223"/>
      <c r="B41" s="256"/>
      <c r="C41" s="23" t="s">
        <v>96</v>
      </c>
      <c r="D41" s="30">
        <v>313</v>
      </c>
      <c r="E41" s="30">
        <v>160</v>
      </c>
      <c r="F41" s="30">
        <v>337</v>
      </c>
      <c r="G41" s="29">
        <f t="shared" si="0"/>
        <v>810</v>
      </c>
      <c r="H41" s="29">
        <f t="shared" si="1"/>
        <v>51.516</v>
      </c>
      <c r="I41" s="29">
        <f t="shared" si="2"/>
        <v>52</v>
      </c>
    </row>
    <row r="42" spans="1:9" s="37" customFormat="1" ht="30" customHeight="1">
      <c r="A42" s="223"/>
      <c r="B42" s="256"/>
      <c r="C42" s="23" t="s">
        <v>97</v>
      </c>
      <c r="D42" s="30">
        <v>259</v>
      </c>
      <c r="E42" s="30">
        <v>135</v>
      </c>
      <c r="F42" s="30">
        <v>195</v>
      </c>
      <c r="G42" s="29">
        <f t="shared" si="0"/>
        <v>589</v>
      </c>
      <c r="H42" s="29">
        <f t="shared" si="1"/>
        <v>37.4604</v>
      </c>
      <c r="I42" s="29">
        <f t="shared" si="2"/>
        <v>37</v>
      </c>
    </row>
    <row r="43" spans="1:9" s="37" customFormat="1" ht="30" customHeight="1">
      <c r="A43" s="223"/>
      <c r="B43" s="256"/>
      <c r="C43" s="23" t="s">
        <v>98</v>
      </c>
      <c r="D43" s="30">
        <v>471</v>
      </c>
      <c r="E43" s="30">
        <v>318</v>
      </c>
      <c r="F43" s="30">
        <v>561</v>
      </c>
      <c r="G43" s="29">
        <f t="shared" si="0"/>
        <v>1350</v>
      </c>
      <c r="H43" s="29">
        <f t="shared" si="1"/>
        <v>85.86</v>
      </c>
      <c r="I43" s="29">
        <f t="shared" si="2"/>
        <v>86</v>
      </c>
    </row>
    <row r="44" spans="1:9" s="37" customFormat="1" ht="30" customHeight="1">
      <c r="A44" s="223"/>
      <c r="B44" s="256"/>
      <c r="C44" s="23" t="s">
        <v>99</v>
      </c>
      <c r="D44" s="30">
        <v>235</v>
      </c>
      <c r="E44" s="30">
        <v>124</v>
      </c>
      <c r="F44" s="30">
        <v>269</v>
      </c>
      <c r="G44" s="29">
        <f t="shared" si="0"/>
        <v>628</v>
      </c>
      <c r="H44" s="29">
        <f t="shared" si="1"/>
        <v>39.9408</v>
      </c>
      <c r="I44" s="29">
        <f t="shared" si="2"/>
        <v>40</v>
      </c>
    </row>
    <row r="45" spans="1:9" s="37" customFormat="1" ht="30" customHeight="1">
      <c r="A45" s="223"/>
      <c r="B45" s="256"/>
      <c r="C45" s="23" t="s">
        <v>100</v>
      </c>
      <c r="D45" s="30">
        <v>486</v>
      </c>
      <c r="E45" s="30">
        <v>227</v>
      </c>
      <c r="F45" s="30">
        <v>333</v>
      </c>
      <c r="G45" s="29">
        <f t="shared" si="0"/>
        <v>1046</v>
      </c>
      <c r="H45" s="29">
        <f t="shared" si="1"/>
        <v>66.52560000000001</v>
      </c>
      <c r="I45" s="29">
        <f t="shared" si="2"/>
        <v>67</v>
      </c>
    </row>
    <row r="46" spans="1:9" s="37" customFormat="1" ht="30" customHeight="1">
      <c r="A46" s="224"/>
      <c r="B46" s="254"/>
      <c r="C46" s="23" t="s">
        <v>101</v>
      </c>
      <c r="D46" s="30">
        <v>297</v>
      </c>
      <c r="E46" s="30">
        <v>186</v>
      </c>
      <c r="F46" s="30">
        <v>339</v>
      </c>
      <c r="G46" s="29">
        <f t="shared" si="0"/>
        <v>822</v>
      </c>
      <c r="H46" s="29">
        <f t="shared" si="1"/>
        <v>52.27920000000001</v>
      </c>
      <c r="I46" s="29">
        <f t="shared" si="2"/>
        <v>52</v>
      </c>
    </row>
    <row r="47" spans="1:9" s="135" customFormat="1" ht="30" customHeight="1" thickBot="1">
      <c r="A47" s="230" t="s">
        <v>8</v>
      </c>
      <c r="B47" s="231"/>
      <c r="C47" s="232"/>
      <c r="D47" s="31">
        <f>SUM(D38:D46)</f>
        <v>3003</v>
      </c>
      <c r="E47" s="31">
        <f>SUM(E38:E46)</f>
        <v>1700</v>
      </c>
      <c r="F47" s="31">
        <f>SUM(F38:F46)</f>
        <v>3038</v>
      </c>
      <c r="G47" s="35">
        <f t="shared" si="0"/>
        <v>7741</v>
      </c>
      <c r="H47" s="35">
        <f t="shared" si="1"/>
        <v>492.3276</v>
      </c>
      <c r="I47" s="35">
        <f>SUM(I38:I46)</f>
        <v>492</v>
      </c>
    </row>
    <row r="48" spans="1:9" s="37" customFormat="1" ht="30" customHeight="1" thickTop="1">
      <c r="A48" s="223">
        <v>6</v>
      </c>
      <c r="B48" s="256" t="s">
        <v>102</v>
      </c>
      <c r="C48" s="24" t="s">
        <v>103</v>
      </c>
      <c r="D48" s="30">
        <v>693</v>
      </c>
      <c r="E48" s="30">
        <v>437</v>
      </c>
      <c r="F48" s="30">
        <v>778</v>
      </c>
      <c r="G48" s="34">
        <f t="shared" si="0"/>
        <v>1908</v>
      </c>
      <c r="H48" s="34">
        <f t="shared" si="1"/>
        <v>121.3488</v>
      </c>
      <c r="I48" s="34">
        <f t="shared" si="2"/>
        <v>121</v>
      </c>
    </row>
    <row r="49" spans="1:9" s="37" customFormat="1" ht="30" customHeight="1">
      <c r="A49" s="223"/>
      <c r="B49" s="256"/>
      <c r="C49" s="23" t="s">
        <v>104</v>
      </c>
      <c r="D49" s="30">
        <v>428</v>
      </c>
      <c r="E49" s="30">
        <v>216</v>
      </c>
      <c r="F49" s="30">
        <v>496</v>
      </c>
      <c r="G49" s="29">
        <f t="shared" si="0"/>
        <v>1140</v>
      </c>
      <c r="H49" s="29">
        <f t="shared" si="1"/>
        <v>72.504</v>
      </c>
      <c r="I49" s="29">
        <f t="shared" si="2"/>
        <v>73</v>
      </c>
    </row>
    <row r="50" spans="1:9" s="37" customFormat="1" ht="30" customHeight="1">
      <c r="A50" s="223"/>
      <c r="B50" s="256"/>
      <c r="C50" s="23" t="s">
        <v>105</v>
      </c>
      <c r="D50" s="30">
        <v>532</v>
      </c>
      <c r="E50" s="30">
        <v>197</v>
      </c>
      <c r="F50" s="30">
        <v>459</v>
      </c>
      <c r="G50" s="29">
        <f t="shared" si="0"/>
        <v>1188</v>
      </c>
      <c r="H50" s="29">
        <f t="shared" si="1"/>
        <v>75.55680000000001</v>
      </c>
      <c r="I50" s="29">
        <f t="shared" si="2"/>
        <v>76</v>
      </c>
    </row>
    <row r="51" spans="1:9" s="37" customFormat="1" ht="30" customHeight="1">
      <c r="A51" s="224"/>
      <c r="B51" s="254"/>
      <c r="C51" s="23" t="s">
        <v>106</v>
      </c>
      <c r="D51" s="30">
        <v>615</v>
      </c>
      <c r="E51" s="30">
        <v>312</v>
      </c>
      <c r="F51" s="30">
        <v>726</v>
      </c>
      <c r="G51" s="29">
        <f t="shared" si="0"/>
        <v>1653</v>
      </c>
      <c r="H51" s="29">
        <f t="shared" si="1"/>
        <v>105.13080000000001</v>
      </c>
      <c r="I51" s="29">
        <f t="shared" si="2"/>
        <v>105</v>
      </c>
    </row>
    <row r="52" spans="1:9" s="135" customFormat="1" ht="30" customHeight="1" thickBot="1">
      <c r="A52" s="240" t="s">
        <v>8</v>
      </c>
      <c r="B52" s="240"/>
      <c r="C52" s="240"/>
      <c r="D52" s="31">
        <f>SUM(D48:D51)</f>
        <v>2268</v>
      </c>
      <c r="E52" s="31">
        <f>SUM(E48:E51)</f>
        <v>1162</v>
      </c>
      <c r="F52" s="31">
        <f>SUM(F48:F51)</f>
        <v>2459</v>
      </c>
      <c r="G52" s="35">
        <f t="shared" si="0"/>
        <v>5889</v>
      </c>
      <c r="H52" s="35">
        <f t="shared" si="1"/>
        <v>374.54040000000003</v>
      </c>
      <c r="I52" s="35">
        <f>SUM(I48:I51)</f>
        <v>375</v>
      </c>
    </row>
    <row r="53" spans="1:9" s="37" customFormat="1" ht="30" customHeight="1" thickTop="1">
      <c r="A53" s="236">
        <v>7</v>
      </c>
      <c r="B53" s="255" t="s">
        <v>107</v>
      </c>
      <c r="C53" s="23" t="s">
        <v>108</v>
      </c>
      <c r="D53" s="30">
        <v>587</v>
      </c>
      <c r="E53" s="30">
        <v>364</v>
      </c>
      <c r="F53" s="30">
        <v>686</v>
      </c>
      <c r="G53" s="34">
        <f t="shared" si="0"/>
        <v>1637</v>
      </c>
      <c r="H53" s="34">
        <f t="shared" si="1"/>
        <v>104.1132</v>
      </c>
      <c r="I53" s="34">
        <f t="shared" si="2"/>
        <v>104</v>
      </c>
    </row>
    <row r="54" spans="1:9" s="37" customFormat="1" ht="30" customHeight="1">
      <c r="A54" s="236"/>
      <c r="B54" s="255"/>
      <c r="C54" s="23" t="s">
        <v>109</v>
      </c>
      <c r="D54" s="30">
        <v>654</v>
      </c>
      <c r="E54" s="30">
        <v>393</v>
      </c>
      <c r="F54" s="30">
        <v>926</v>
      </c>
      <c r="G54" s="29">
        <f t="shared" si="0"/>
        <v>1973</v>
      </c>
      <c r="H54" s="29">
        <f t="shared" si="1"/>
        <v>125.48280000000001</v>
      </c>
      <c r="I54" s="29">
        <f t="shared" si="2"/>
        <v>125</v>
      </c>
    </row>
    <row r="55" spans="1:9" s="37" customFormat="1" ht="30" customHeight="1">
      <c r="A55" s="236"/>
      <c r="B55" s="255"/>
      <c r="C55" s="23" t="s">
        <v>110</v>
      </c>
      <c r="D55" s="30">
        <v>481</v>
      </c>
      <c r="E55" s="30">
        <v>259</v>
      </c>
      <c r="F55" s="30">
        <v>477</v>
      </c>
      <c r="G55" s="29">
        <f t="shared" si="0"/>
        <v>1217</v>
      </c>
      <c r="H55" s="29">
        <f t="shared" si="1"/>
        <v>77.4012</v>
      </c>
      <c r="I55" s="29">
        <f t="shared" si="2"/>
        <v>77</v>
      </c>
    </row>
    <row r="56" spans="1:9" s="37" customFormat="1" ht="30" customHeight="1">
      <c r="A56" s="236"/>
      <c r="B56" s="255"/>
      <c r="C56" s="23" t="s">
        <v>111</v>
      </c>
      <c r="D56" s="30">
        <v>784</v>
      </c>
      <c r="E56" s="30">
        <v>361</v>
      </c>
      <c r="F56" s="30">
        <v>551</v>
      </c>
      <c r="G56" s="29">
        <f t="shared" si="0"/>
        <v>1696</v>
      </c>
      <c r="H56" s="29">
        <f t="shared" si="1"/>
        <v>107.86560000000001</v>
      </c>
      <c r="I56" s="29">
        <f t="shared" si="2"/>
        <v>108</v>
      </c>
    </row>
    <row r="57" spans="1:9" s="37" customFormat="1" ht="30" customHeight="1">
      <c r="A57" s="236"/>
      <c r="B57" s="255"/>
      <c r="C57" s="23" t="s">
        <v>112</v>
      </c>
      <c r="D57" s="30">
        <v>802</v>
      </c>
      <c r="E57" s="30">
        <v>275</v>
      </c>
      <c r="F57" s="30">
        <v>714</v>
      </c>
      <c r="G57" s="29">
        <f t="shared" si="0"/>
        <v>1791</v>
      </c>
      <c r="H57" s="29">
        <f t="shared" si="1"/>
        <v>113.9076</v>
      </c>
      <c r="I57" s="29">
        <f t="shared" si="2"/>
        <v>114</v>
      </c>
    </row>
    <row r="58" spans="1:9" s="135" customFormat="1" ht="30" customHeight="1" thickBot="1">
      <c r="A58" s="230" t="s">
        <v>8</v>
      </c>
      <c r="B58" s="231"/>
      <c r="C58" s="232"/>
      <c r="D58" s="31">
        <f>SUM(D53:D57)</f>
        <v>3308</v>
      </c>
      <c r="E58" s="31">
        <f>SUM(E53:E57)</f>
        <v>1652</v>
      </c>
      <c r="F58" s="31">
        <f>SUM(F53:F57)</f>
        <v>3354</v>
      </c>
      <c r="G58" s="35">
        <f t="shared" si="0"/>
        <v>8314</v>
      </c>
      <c r="H58" s="35">
        <f t="shared" si="1"/>
        <v>528.7704</v>
      </c>
      <c r="I58" s="35">
        <f>SUM(I53:I57)</f>
        <v>528</v>
      </c>
    </row>
    <row r="59" spans="1:9" s="37" customFormat="1" ht="30" customHeight="1" thickTop="1">
      <c r="A59" s="223">
        <v>8</v>
      </c>
      <c r="B59" s="256" t="s">
        <v>113</v>
      </c>
      <c r="C59" s="24" t="s">
        <v>114</v>
      </c>
      <c r="D59" s="30">
        <v>308</v>
      </c>
      <c r="E59" s="30">
        <v>187</v>
      </c>
      <c r="F59" s="30">
        <v>291</v>
      </c>
      <c r="G59" s="34">
        <f t="shared" si="0"/>
        <v>786</v>
      </c>
      <c r="H59" s="34">
        <f t="shared" si="1"/>
        <v>49.9896</v>
      </c>
      <c r="I59" s="34">
        <f t="shared" si="2"/>
        <v>50</v>
      </c>
    </row>
    <row r="60" spans="1:9" s="37" customFormat="1" ht="30" customHeight="1">
      <c r="A60" s="223"/>
      <c r="B60" s="256"/>
      <c r="C60" s="23" t="s">
        <v>115</v>
      </c>
      <c r="D60" s="30">
        <v>344</v>
      </c>
      <c r="E60" s="30">
        <v>233</v>
      </c>
      <c r="F60" s="30">
        <v>368</v>
      </c>
      <c r="G60" s="29">
        <f t="shared" si="0"/>
        <v>945</v>
      </c>
      <c r="H60" s="29">
        <f t="shared" si="1"/>
        <v>60.102</v>
      </c>
      <c r="I60" s="29">
        <f t="shared" si="2"/>
        <v>60</v>
      </c>
    </row>
    <row r="61" spans="1:9" s="37" customFormat="1" ht="30" customHeight="1">
      <c r="A61" s="223"/>
      <c r="B61" s="256"/>
      <c r="C61" s="23" t="s">
        <v>116</v>
      </c>
      <c r="D61" s="30">
        <v>300</v>
      </c>
      <c r="E61" s="30">
        <v>184</v>
      </c>
      <c r="F61" s="30">
        <v>261</v>
      </c>
      <c r="G61" s="29">
        <f t="shared" si="0"/>
        <v>745</v>
      </c>
      <c r="H61" s="29">
        <f t="shared" si="1"/>
        <v>47.382000000000005</v>
      </c>
      <c r="I61" s="29">
        <f t="shared" si="2"/>
        <v>47</v>
      </c>
    </row>
    <row r="62" spans="1:9" s="37" customFormat="1" ht="30" customHeight="1">
      <c r="A62" s="223"/>
      <c r="B62" s="256"/>
      <c r="C62" s="23" t="s">
        <v>117</v>
      </c>
      <c r="D62" s="30">
        <v>417</v>
      </c>
      <c r="E62" s="30">
        <v>243</v>
      </c>
      <c r="F62" s="30">
        <v>486</v>
      </c>
      <c r="G62" s="29">
        <f t="shared" si="0"/>
        <v>1146</v>
      </c>
      <c r="H62" s="29">
        <f t="shared" si="1"/>
        <v>72.88560000000001</v>
      </c>
      <c r="I62" s="29">
        <f t="shared" si="2"/>
        <v>73</v>
      </c>
    </row>
    <row r="63" spans="1:9" s="37" customFormat="1" ht="30" customHeight="1">
      <c r="A63" s="223"/>
      <c r="B63" s="256"/>
      <c r="C63" s="23" t="s">
        <v>118</v>
      </c>
      <c r="D63" s="30">
        <v>345</v>
      </c>
      <c r="E63" s="30">
        <v>164</v>
      </c>
      <c r="F63" s="30">
        <v>296</v>
      </c>
      <c r="G63" s="29">
        <f t="shared" si="0"/>
        <v>805</v>
      </c>
      <c r="H63" s="29">
        <f t="shared" si="1"/>
        <v>51.19800000000001</v>
      </c>
      <c r="I63" s="29">
        <f t="shared" si="2"/>
        <v>51</v>
      </c>
    </row>
    <row r="64" spans="1:9" s="37" customFormat="1" ht="30" customHeight="1">
      <c r="A64" s="223"/>
      <c r="B64" s="256"/>
      <c r="C64" s="23" t="s">
        <v>119</v>
      </c>
      <c r="D64" s="30">
        <v>361</v>
      </c>
      <c r="E64" s="30">
        <v>170</v>
      </c>
      <c r="F64" s="30">
        <v>315</v>
      </c>
      <c r="G64" s="29">
        <f t="shared" si="0"/>
        <v>846</v>
      </c>
      <c r="H64" s="29">
        <f t="shared" si="1"/>
        <v>53.805600000000005</v>
      </c>
      <c r="I64" s="29">
        <f t="shared" si="2"/>
        <v>54</v>
      </c>
    </row>
    <row r="65" spans="1:9" s="37" customFormat="1" ht="30" customHeight="1">
      <c r="A65" s="224"/>
      <c r="B65" s="254"/>
      <c r="C65" s="23" t="s">
        <v>120</v>
      </c>
      <c r="D65" s="30">
        <v>244</v>
      </c>
      <c r="E65" s="30">
        <v>155</v>
      </c>
      <c r="F65" s="30">
        <v>292</v>
      </c>
      <c r="G65" s="29">
        <f t="shared" si="0"/>
        <v>691</v>
      </c>
      <c r="H65" s="29">
        <f t="shared" si="1"/>
        <v>43.9476</v>
      </c>
      <c r="I65" s="29">
        <f t="shared" si="2"/>
        <v>44</v>
      </c>
    </row>
    <row r="66" spans="1:9" s="135" customFormat="1" ht="30" customHeight="1" thickBot="1">
      <c r="A66" s="230" t="s">
        <v>8</v>
      </c>
      <c r="B66" s="231"/>
      <c r="C66" s="232"/>
      <c r="D66" s="31">
        <f>SUM(D59:D65)</f>
        <v>2319</v>
      </c>
      <c r="E66" s="31">
        <f>SUM(E59:E65)</f>
        <v>1336</v>
      </c>
      <c r="F66" s="31">
        <f>SUM(F59:F65)</f>
        <v>2309</v>
      </c>
      <c r="G66" s="35">
        <f t="shared" si="0"/>
        <v>5964</v>
      </c>
      <c r="H66" s="35">
        <f t="shared" si="1"/>
        <v>379.3104</v>
      </c>
      <c r="I66" s="35">
        <f>SUM(I59:I65)</f>
        <v>379</v>
      </c>
    </row>
    <row r="67" spans="1:9" s="37" customFormat="1" ht="30" customHeight="1" thickTop="1">
      <c r="A67" s="224">
        <v>9</v>
      </c>
      <c r="B67" s="254" t="s">
        <v>121</v>
      </c>
      <c r="C67" s="24" t="s">
        <v>122</v>
      </c>
      <c r="D67" s="39">
        <v>265</v>
      </c>
      <c r="E67" s="39">
        <v>224</v>
      </c>
      <c r="F67" s="39">
        <v>481</v>
      </c>
      <c r="G67" s="34">
        <f t="shared" si="0"/>
        <v>970</v>
      </c>
      <c r="H67" s="34">
        <f t="shared" si="1"/>
        <v>61.692</v>
      </c>
      <c r="I67" s="34">
        <f t="shared" si="2"/>
        <v>62</v>
      </c>
    </row>
    <row r="68" spans="1:9" s="37" customFormat="1" ht="30" customHeight="1">
      <c r="A68" s="236"/>
      <c r="B68" s="255"/>
      <c r="C68" s="23" t="s">
        <v>123</v>
      </c>
      <c r="D68" s="30">
        <v>238</v>
      </c>
      <c r="E68" s="30">
        <v>166</v>
      </c>
      <c r="F68" s="30">
        <v>317</v>
      </c>
      <c r="G68" s="29">
        <f t="shared" si="0"/>
        <v>721</v>
      </c>
      <c r="H68" s="29">
        <f t="shared" si="1"/>
        <v>45.8556</v>
      </c>
      <c r="I68" s="29">
        <f t="shared" si="2"/>
        <v>46</v>
      </c>
    </row>
    <row r="69" spans="1:9" s="37" customFormat="1" ht="30" customHeight="1">
      <c r="A69" s="236"/>
      <c r="B69" s="255"/>
      <c r="C69" s="23" t="s">
        <v>124</v>
      </c>
      <c r="D69" s="30">
        <v>267</v>
      </c>
      <c r="E69" s="30">
        <v>207</v>
      </c>
      <c r="F69" s="30">
        <v>376</v>
      </c>
      <c r="G69" s="29">
        <f t="shared" si="0"/>
        <v>850</v>
      </c>
      <c r="H69" s="29">
        <f t="shared" si="1"/>
        <v>54.06</v>
      </c>
      <c r="I69" s="29">
        <f t="shared" si="2"/>
        <v>54</v>
      </c>
    </row>
    <row r="70" spans="1:9" s="37" customFormat="1" ht="30" customHeight="1">
      <c r="A70" s="236"/>
      <c r="B70" s="255"/>
      <c r="C70" s="23" t="s">
        <v>125</v>
      </c>
      <c r="D70" s="30">
        <v>387</v>
      </c>
      <c r="E70" s="30">
        <v>195</v>
      </c>
      <c r="F70" s="30">
        <v>441</v>
      </c>
      <c r="G70" s="29">
        <f t="shared" si="0"/>
        <v>1023</v>
      </c>
      <c r="H70" s="29">
        <f t="shared" si="1"/>
        <v>65.06280000000001</v>
      </c>
      <c r="I70" s="29">
        <f t="shared" si="2"/>
        <v>65</v>
      </c>
    </row>
    <row r="71" spans="1:9" s="37" customFormat="1" ht="30" customHeight="1">
      <c r="A71" s="236"/>
      <c r="B71" s="255"/>
      <c r="C71" s="23" t="s">
        <v>126</v>
      </c>
      <c r="D71" s="30">
        <v>250</v>
      </c>
      <c r="E71" s="30">
        <v>123</v>
      </c>
      <c r="F71" s="30">
        <v>210</v>
      </c>
      <c r="G71" s="29">
        <f aca="true" t="shared" si="3" ref="G71:G105">SUM(D71:F71)</f>
        <v>583</v>
      </c>
      <c r="H71" s="29">
        <f aca="true" t="shared" si="4" ref="H71:H105">SUM(G71/100)*6.36</f>
        <v>37.0788</v>
      </c>
      <c r="I71" s="29">
        <f aca="true" t="shared" si="5" ref="I71:I103">ROUND(H71,0)</f>
        <v>37</v>
      </c>
    </row>
    <row r="72" spans="1:9" s="37" customFormat="1" ht="30" customHeight="1">
      <c r="A72" s="236"/>
      <c r="B72" s="255"/>
      <c r="C72" s="23" t="s">
        <v>127</v>
      </c>
      <c r="D72" s="30">
        <v>274</v>
      </c>
      <c r="E72" s="30">
        <v>179</v>
      </c>
      <c r="F72" s="30">
        <v>394</v>
      </c>
      <c r="G72" s="29">
        <f t="shared" si="3"/>
        <v>847</v>
      </c>
      <c r="H72" s="29">
        <f t="shared" si="4"/>
        <v>53.869200000000006</v>
      </c>
      <c r="I72" s="29">
        <f t="shared" si="5"/>
        <v>54</v>
      </c>
    </row>
    <row r="73" spans="1:9" s="37" customFormat="1" ht="30" customHeight="1">
      <c r="A73" s="236"/>
      <c r="B73" s="255"/>
      <c r="C73" s="23" t="s">
        <v>128</v>
      </c>
      <c r="D73" s="30">
        <v>511</v>
      </c>
      <c r="E73" s="30">
        <v>321</v>
      </c>
      <c r="F73" s="30">
        <v>719</v>
      </c>
      <c r="G73" s="29">
        <f t="shared" si="3"/>
        <v>1551</v>
      </c>
      <c r="H73" s="29">
        <f t="shared" si="4"/>
        <v>98.6436</v>
      </c>
      <c r="I73" s="29">
        <f t="shared" si="5"/>
        <v>99</v>
      </c>
    </row>
    <row r="74" spans="1:9" s="37" customFormat="1" ht="30" customHeight="1">
      <c r="A74" s="236"/>
      <c r="B74" s="255"/>
      <c r="C74" s="23" t="s">
        <v>129</v>
      </c>
      <c r="D74" s="30">
        <v>239</v>
      </c>
      <c r="E74" s="30">
        <v>162</v>
      </c>
      <c r="F74" s="30">
        <v>484</v>
      </c>
      <c r="G74" s="29">
        <f t="shared" si="3"/>
        <v>885</v>
      </c>
      <c r="H74" s="29">
        <f t="shared" si="4"/>
        <v>56.286</v>
      </c>
      <c r="I74" s="29">
        <f t="shared" si="5"/>
        <v>56</v>
      </c>
    </row>
    <row r="75" spans="1:9" s="37" customFormat="1" ht="30" customHeight="1">
      <c r="A75" s="236"/>
      <c r="B75" s="255"/>
      <c r="C75" s="23" t="s">
        <v>130</v>
      </c>
      <c r="D75" s="30">
        <v>204</v>
      </c>
      <c r="E75" s="30">
        <v>181</v>
      </c>
      <c r="F75" s="30">
        <v>410</v>
      </c>
      <c r="G75" s="29">
        <f t="shared" si="3"/>
        <v>795</v>
      </c>
      <c r="H75" s="29">
        <f t="shared" si="4"/>
        <v>50.562000000000005</v>
      </c>
      <c r="I75" s="29">
        <f t="shared" si="5"/>
        <v>51</v>
      </c>
    </row>
    <row r="76" spans="1:9" s="37" customFormat="1" ht="30" customHeight="1">
      <c r="A76" s="236"/>
      <c r="B76" s="255"/>
      <c r="C76" s="23" t="s">
        <v>131</v>
      </c>
      <c r="D76" s="30">
        <v>136</v>
      </c>
      <c r="E76" s="30">
        <v>106</v>
      </c>
      <c r="F76" s="30">
        <v>210</v>
      </c>
      <c r="G76" s="29">
        <f t="shared" si="3"/>
        <v>452</v>
      </c>
      <c r="H76" s="29">
        <f t="shared" si="4"/>
        <v>28.7472</v>
      </c>
      <c r="I76" s="29">
        <f t="shared" si="5"/>
        <v>29</v>
      </c>
    </row>
    <row r="77" spans="1:9" s="135" customFormat="1" ht="35.25" customHeight="1" thickBot="1">
      <c r="A77" s="240" t="s">
        <v>8</v>
      </c>
      <c r="B77" s="240"/>
      <c r="C77" s="240"/>
      <c r="D77" s="31">
        <f>SUM(D67:D76)</f>
        <v>2771</v>
      </c>
      <c r="E77" s="31">
        <f>SUM(E67:E76)</f>
        <v>1864</v>
      </c>
      <c r="F77" s="31">
        <f>SUM(F67:F76)</f>
        <v>4042</v>
      </c>
      <c r="G77" s="35">
        <f t="shared" si="3"/>
        <v>8677</v>
      </c>
      <c r="H77" s="35">
        <f t="shared" si="4"/>
        <v>551.8572</v>
      </c>
      <c r="I77" s="35">
        <f>SUM(I67:I76)</f>
        <v>553</v>
      </c>
    </row>
    <row r="78" spans="1:9" s="37" customFormat="1" ht="24.75" customHeight="1" thickTop="1">
      <c r="A78" s="236">
        <v>10</v>
      </c>
      <c r="B78" s="255" t="s">
        <v>132</v>
      </c>
      <c r="C78" s="23" t="s">
        <v>133</v>
      </c>
      <c r="D78" s="30">
        <v>320</v>
      </c>
      <c r="E78" s="30">
        <v>150</v>
      </c>
      <c r="F78" s="30">
        <v>381</v>
      </c>
      <c r="G78" s="34">
        <f t="shared" si="3"/>
        <v>851</v>
      </c>
      <c r="H78" s="34">
        <f t="shared" si="4"/>
        <v>54.1236</v>
      </c>
      <c r="I78" s="34">
        <f t="shared" si="5"/>
        <v>54</v>
      </c>
    </row>
    <row r="79" spans="1:9" s="37" customFormat="1" ht="24.75" customHeight="1">
      <c r="A79" s="236"/>
      <c r="B79" s="255"/>
      <c r="C79" s="23" t="s">
        <v>134</v>
      </c>
      <c r="D79" s="30">
        <v>265</v>
      </c>
      <c r="E79" s="30">
        <v>121</v>
      </c>
      <c r="F79" s="30">
        <v>239</v>
      </c>
      <c r="G79" s="29">
        <f t="shared" si="3"/>
        <v>625</v>
      </c>
      <c r="H79" s="29">
        <f t="shared" si="4"/>
        <v>39.75</v>
      </c>
      <c r="I79" s="29">
        <f t="shared" si="5"/>
        <v>40</v>
      </c>
    </row>
    <row r="80" spans="1:9" s="37" customFormat="1" ht="24.75" customHeight="1">
      <c r="A80" s="236"/>
      <c r="B80" s="255"/>
      <c r="C80" s="23" t="s">
        <v>135</v>
      </c>
      <c r="D80" s="30">
        <v>256</v>
      </c>
      <c r="E80" s="30">
        <v>116</v>
      </c>
      <c r="F80" s="30">
        <v>233</v>
      </c>
      <c r="G80" s="29">
        <f t="shared" si="3"/>
        <v>605</v>
      </c>
      <c r="H80" s="29">
        <f t="shared" si="4"/>
        <v>38.478</v>
      </c>
      <c r="I80" s="29">
        <f t="shared" si="5"/>
        <v>38</v>
      </c>
    </row>
    <row r="81" spans="1:9" s="37" customFormat="1" ht="24.75" customHeight="1">
      <c r="A81" s="236"/>
      <c r="B81" s="255"/>
      <c r="C81" s="23" t="s">
        <v>136</v>
      </c>
      <c r="D81" s="30">
        <v>389</v>
      </c>
      <c r="E81" s="30">
        <v>158</v>
      </c>
      <c r="F81" s="30">
        <v>352</v>
      </c>
      <c r="G81" s="29">
        <f t="shared" si="3"/>
        <v>899</v>
      </c>
      <c r="H81" s="29">
        <f t="shared" si="4"/>
        <v>57.1764</v>
      </c>
      <c r="I81" s="29">
        <f t="shared" si="5"/>
        <v>57</v>
      </c>
    </row>
    <row r="82" spans="1:9" s="37" customFormat="1" ht="24.75" customHeight="1">
      <c r="A82" s="236"/>
      <c r="B82" s="255"/>
      <c r="C82" s="23" t="s">
        <v>137</v>
      </c>
      <c r="D82" s="30">
        <v>263</v>
      </c>
      <c r="E82" s="30">
        <v>131</v>
      </c>
      <c r="F82" s="30">
        <v>279</v>
      </c>
      <c r="G82" s="29">
        <f t="shared" si="3"/>
        <v>673</v>
      </c>
      <c r="H82" s="29">
        <f t="shared" si="4"/>
        <v>42.802800000000005</v>
      </c>
      <c r="I82" s="29">
        <f t="shared" si="5"/>
        <v>43</v>
      </c>
    </row>
    <row r="83" spans="1:9" s="37" customFormat="1" ht="24.75" customHeight="1">
      <c r="A83" s="236"/>
      <c r="B83" s="255"/>
      <c r="C83" s="23" t="s">
        <v>138</v>
      </c>
      <c r="D83" s="30">
        <v>225</v>
      </c>
      <c r="E83" s="30">
        <v>134</v>
      </c>
      <c r="F83" s="30">
        <v>379</v>
      </c>
      <c r="G83" s="29">
        <f t="shared" si="3"/>
        <v>738</v>
      </c>
      <c r="H83" s="29">
        <f t="shared" si="4"/>
        <v>46.936800000000005</v>
      </c>
      <c r="I83" s="29">
        <f t="shared" si="5"/>
        <v>47</v>
      </c>
    </row>
    <row r="84" spans="1:9" s="37" customFormat="1" ht="24.75" customHeight="1">
      <c r="A84" s="236"/>
      <c r="B84" s="255"/>
      <c r="C84" s="23" t="s">
        <v>139</v>
      </c>
      <c r="D84" s="30">
        <v>351</v>
      </c>
      <c r="E84" s="30">
        <v>150</v>
      </c>
      <c r="F84" s="30">
        <v>332</v>
      </c>
      <c r="G84" s="29">
        <f t="shared" si="3"/>
        <v>833</v>
      </c>
      <c r="H84" s="29">
        <f t="shared" si="4"/>
        <v>52.9788</v>
      </c>
      <c r="I84" s="29">
        <f t="shared" si="5"/>
        <v>53</v>
      </c>
    </row>
    <row r="85" spans="1:9" s="37" customFormat="1" ht="24.75" customHeight="1">
      <c r="A85" s="236"/>
      <c r="B85" s="255"/>
      <c r="C85" s="23" t="s">
        <v>140</v>
      </c>
      <c r="D85" s="30">
        <v>343</v>
      </c>
      <c r="E85" s="30">
        <v>166</v>
      </c>
      <c r="F85" s="30">
        <v>375</v>
      </c>
      <c r="G85" s="29">
        <f t="shared" si="3"/>
        <v>884</v>
      </c>
      <c r="H85" s="29">
        <f t="shared" si="4"/>
        <v>56.2224</v>
      </c>
      <c r="I85" s="29">
        <f t="shared" si="5"/>
        <v>56</v>
      </c>
    </row>
    <row r="86" spans="1:9" s="37" customFormat="1" ht="24.75" customHeight="1">
      <c r="A86" s="236"/>
      <c r="B86" s="255"/>
      <c r="C86" s="23" t="s">
        <v>141</v>
      </c>
      <c r="D86" s="30">
        <v>256</v>
      </c>
      <c r="E86" s="30">
        <v>182</v>
      </c>
      <c r="F86" s="30">
        <v>355</v>
      </c>
      <c r="G86" s="29">
        <f t="shared" si="3"/>
        <v>793</v>
      </c>
      <c r="H86" s="29">
        <f t="shared" si="4"/>
        <v>50.4348</v>
      </c>
      <c r="I86" s="29">
        <f t="shared" si="5"/>
        <v>50</v>
      </c>
    </row>
    <row r="87" spans="1:9" s="135" customFormat="1" ht="24.75" customHeight="1" thickBot="1">
      <c r="A87" s="240" t="s">
        <v>8</v>
      </c>
      <c r="B87" s="240"/>
      <c r="C87" s="240"/>
      <c r="D87" s="31">
        <f>SUM(D78:D86)</f>
        <v>2668</v>
      </c>
      <c r="E87" s="31">
        <f>SUM(E78:E86)</f>
        <v>1308</v>
      </c>
      <c r="F87" s="31">
        <f>SUM(F78:F86)</f>
        <v>2925</v>
      </c>
      <c r="G87" s="35">
        <f t="shared" si="3"/>
        <v>6901</v>
      </c>
      <c r="H87" s="35">
        <f t="shared" si="4"/>
        <v>438.90360000000004</v>
      </c>
      <c r="I87" s="35">
        <f>SUM(I78:I86)</f>
        <v>438</v>
      </c>
    </row>
    <row r="88" spans="1:9" s="37" customFormat="1" ht="24.75" customHeight="1" thickTop="1">
      <c r="A88" s="236">
        <v>11</v>
      </c>
      <c r="B88" s="255" t="s">
        <v>142</v>
      </c>
      <c r="C88" s="38" t="s">
        <v>143</v>
      </c>
      <c r="D88" s="30">
        <v>659</v>
      </c>
      <c r="E88" s="30">
        <v>297</v>
      </c>
      <c r="F88" s="30">
        <v>504</v>
      </c>
      <c r="G88" s="34">
        <f t="shared" si="3"/>
        <v>1460</v>
      </c>
      <c r="H88" s="34">
        <f t="shared" si="4"/>
        <v>92.85600000000001</v>
      </c>
      <c r="I88" s="34">
        <f t="shared" si="5"/>
        <v>93</v>
      </c>
    </row>
    <row r="89" spans="1:9" s="37" customFormat="1" ht="24.75" customHeight="1">
      <c r="A89" s="236"/>
      <c r="B89" s="255"/>
      <c r="C89" s="38" t="s">
        <v>144</v>
      </c>
      <c r="D89" s="30">
        <v>827</v>
      </c>
      <c r="E89" s="30">
        <v>458</v>
      </c>
      <c r="F89" s="30">
        <v>1069</v>
      </c>
      <c r="G89" s="29">
        <f t="shared" si="3"/>
        <v>2354</v>
      </c>
      <c r="H89" s="29">
        <f t="shared" si="4"/>
        <v>149.7144</v>
      </c>
      <c r="I89" s="29">
        <f t="shared" si="5"/>
        <v>150</v>
      </c>
    </row>
    <row r="90" spans="1:9" s="37" customFormat="1" ht="24.75" customHeight="1">
      <c r="A90" s="236"/>
      <c r="B90" s="255"/>
      <c r="C90" s="38" t="s">
        <v>145</v>
      </c>
      <c r="D90" s="30">
        <v>1026</v>
      </c>
      <c r="E90" s="30">
        <v>457</v>
      </c>
      <c r="F90" s="30">
        <v>843</v>
      </c>
      <c r="G90" s="29">
        <f t="shared" si="3"/>
        <v>2326</v>
      </c>
      <c r="H90" s="29">
        <f t="shared" si="4"/>
        <v>147.9336</v>
      </c>
      <c r="I90" s="29">
        <f t="shared" si="5"/>
        <v>148</v>
      </c>
    </row>
    <row r="91" spans="1:9" s="135" customFormat="1" ht="24.75" customHeight="1" thickBot="1">
      <c r="A91" s="240" t="s">
        <v>8</v>
      </c>
      <c r="B91" s="240"/>
      <c r="C91" s="240"/>
      <c r="D91" s="31">
        <f>SUM(D88:D90)</f>
        <v>2512</v>
      </c>
      <c r="E91" s="31">
        <f>SUM(E88:E90)</f>
        <v>1212</v>
      </c>
      <c r="F91" s="31">
        <f>SUM(F88:F90)</f>
        <v>2416</v>
      </c>
      <c r="G91" s="35">
        <f t="shared" si="3"/>
        <v>6140</v>
      </c>
      <c r="H91" s="35">
        <f t="shared" si="4"/>
        <v>390.504</v>
      </c>
      <c r="I91" s="35">
        <f>SUM(I88:I90)</f>
        <v>391</v>
      </c>
    </row>
    <row r="92" spans="1:9" s="37" customFormat="1" ht="24.75" customHeight="1" thickTop="1">
      <c r="A92" s="223">
        <v>12</v>
      </c>
      <c r="B92" s="256" t="s">
        <v>146</v>
      </c>
      <c r="C92" s="27" t="s">
        <v>147</v>
      </c>
      <c r="D92" s="30">
        <v>422</v>
      </c>
      <c r="E92" s="30">
        <v>220</v>
      </c>
      <c r="F92" s="30">
        <v>458</v>
      </c>
      <c r="G92" s="34">
        <f t="shared" si="3"/>
        <v>1100</v>
      </c>
      <c r="H92" s="34">
        <f t="shared" si="4"/>
        <v>69.96000000000001</v>
      </c>
      <c r="I92" s="34">
        <f t="shared" si="5"/>
        <v>70</v>
      </c>
    </row>
    <row r="93" spans="1:9" s="37" customFormat="1" ht="24.75" customHeight="1">
      <c r="A93" s="223"/>
      <c r="B93" s="256"/>
      <c r="C93" s="38" t="s">
        <v>148</v>
      </c>
      <c r="D93" s="30">
        <v>342</v>
      </c>
      <c r="E93" s="30">
        <v>327</v>
      </c>
      <c r="F93" s="30">
        <v>727</v>
      </c>
      <c r="G93" s="29">
        <f t="shared" si="3"/>
        <v>1396</v>
      </c>
      <c r="H93" s="29">
        <f t="shared" si="4"/>
        <v>88.78560000000002</v>
      </c>
      <c r="I93" s="29">
        <f t="shared" si="5"/>
        <v>89</v>
      </c>
    </row>
    <row r="94" spans="1:9" s="37" customFormat="1" ht="24.75" customHeight="1">
      <c r="A94" s="223"/>
      <c r="B94" s="256"/>
      <c r="C94" s="38" t="s">
        <v>149</v>
      </c>
      <c r="D94" s="30">
        <v>339</v>
      </c>
      <c r="E94" s="30">
        <v>245</v>
      </c>
      <c r="F94" s="30">
        <v>456</v>
      </c>
      <c r="G94" s="29">
        <f t="shared" si="3"/>
        <v>1040</v>
      </c>
      <c r="H94" s="29">
        <f t="shared" si="4"/>
        <v>66.144</v>
      </c>
      <c r="I94" s="29">
        <f t="shared" si="5"/>
        <v>66</v>
      </c>
    </row>
    <row r="95" spans="1:9" s="37" customFormat="1" ht="24.75" customHeight="1">
      <c r="A95" s="223"/>
      <c r="B95" s="256"/>
      <c r="C95" s="38" t="s">
        <v>150</v>
      </c>
      <c r="D95" s="30">
        <v>430</v>
      </c>
      <c r="E95" s="30">
        <v>228</v>
      </c>
      <c r="F95" s="30">
        <v>549</v>
      </c>
      <c r="G95" s="29">
        <f t="shared" si="3"/>
        <v>1207</v>
      </c>
      <c r="H95" s="29">
        <f t="shared" si="4"/>
        <v>76.76520000000001</v>
      </c>
      <c r="I95" s="29">
        <f t="shared" si="5"/>
        <v>77</v>
      </c>
    </row>
    <row r="96" spans="1:9" s="37" customFormat="1" ht="24.75" customHeight="1">
      <c r="A96" s="223"/>
      <c r="B96" s="256"/>
      <c r="C96" s="38" t="s">
        <v>151</v>
      </c>
      <c r="D96" s="30">
        <v>637</v>
      </c>
      <c r="E96" s="30">
        <v>261</v>
      </c>
      <c r="F96" s="30">
        <v>526</v>
      </c>
      <c r="G96" s="29">
        <f t="shared" si="3"/>
        <v>1424</v>
      </c>
      <c r="H96" s="29">
        <f t="shared" si="4"/>
        <v>90.5664</v>
      </c>
      <c r="I96" s="29">
        <f t="shared" si="5"/>
        <v>91</v>
      </c>
    </row>
    <row r="97" spans="1:9" s="37" customFormat="1" ht="24.75" customHeight="1">
      <c r="A97" s="223"/>
      <c r="B97" s="256"/>
      <c r="C97" s="38" t="s">
        <v>152</v>
      </c>
      <c r="D97" s="30">
        <v>381</v>
      </c>
      <c r="E97" s="30">
        <v>299</v>
      </c>
      <c r="F97" s="30">
        <v>621</v>
      </c>
      <c r="G97" s="29">
        <f t="shared" si="3"/>
        <v>1301</v>
      </c>
      <c r="H97" s="29">
        <f t="shared" si="4"/>
        <v>82.7436</v>
      </c>
      <c r="I97" s="29">
        <f t="shared" si="5"/>
        <v>83</v>
      </c>
    </row>
    <row r="98" spans="1:9" s="37" customFormat="1" ht="24.75" customHeight="1">
      <c r="A98" s="224"/>
      <c r="B98" s="254"/>
      <c r="C98" s="38" t="s">
        <v>153</v>
      </c>
      <c r="D98" s="30">
        <v>412</v>
      </c>
      <c r="E98" s="30">
        <v>158</v>
      </c>
      <c r="F98" s="30">
        <v>360</v>
      </c>
      <c r="G98" s="29">
        <f t="shared" si="3"/>
        <v>930</v>
      </c>
      <c r="H98" s="29">
        <f t="shared" si="4"/>
        <v>59.14800000000001</v>
      </c>
      <c r="I98" s="29">
        <f t="shared" si="5"/>
        <v>59</v>
      </c>
    </row>
    <row r="99" spans="1:9" s="135" customFormat="1" ht="24.75" customHeight="1" thickBot="1">
      <c r="A99" s="230" t="s">
        <v>8</v>
      </c>
      <c r="B99" s="231"/>
      <c r="C99" s="232"/>
      <c r="D99" s="31">
        <f>SUM(D92:D98)</f>
        <v>2963</v>
      </c>
      <c r="E99" s="31">
        <f>SUM(E92:E98)</f>
        <v>1738</v>
      </c>
      <c r="F99" s="31">
        <f>SUM(F92:F98)</f>
        <v>3697</v>
      </c>
      <c r="G99" s="35">
        <f t="shared" si="3"/>
        <v>8398</v>
      </c>
      <c r="H99" s="35">
        <f t="shared" si="4"/>
        <v>534.1128000000001</v>
      </c>
      <c r="I99" s="35">
        <f>SUM(I92:I98)</f>
        <v>535</v>
      </c>
    </row>
    <row r="100" spans="1:9" s="37" customFormat="1" ht="24.75" customHeight="1" thickTop="1">
      <c r="A100" s="224">
        <v>13</v>
      </c>
      <c r="B100" s="254" t="s">
        <v>154</v>
      </c>
      <c r="C100" s="24" t="s">
        <v>155</v>
      </c>
      <c r="D100" s="30">
        <v>420</v>
      </c>
      <c r="E100" s="30">
        <v>243</v>
      </c>
      <c r="F100" s="30">
        <v>473</v>
      </c>
      <c r="G100" s="34">
        <f t="shared" si="3"/>
        <v>1136</v>
      </c>
      <c r="H100" s="34">
        <f t="shared" si="4"/>
        <v>72.2496</v>
      </c>
      <c r="I100" s="34">
        <f t="shared" si="5"/>
        <v>72</v>
      </c>
    </row>
    <row r="101" spans="1:9" s="37" customFormat="1" ht="24.75" customHeight="1">
      <c r="A101" s="236"/>
      <c r="B101" s="255"/>
      <c r="C101" s="23" t="s">
        <v>156</v>
      </c>
      <c r="D101" s="30">
        <v>620</v>
      </c>
      <c r="E101" s="30">
        <v>343</v>
      </c>
      <c r="F101" s="30">
        <v>669</v>
      </c>
      <c r="G101" s="29">
        <f t="shared" si="3"/>
        <v>1632</v>
      </c>
      <c r="H101" s="29">
        <f t="shared" si="4"/>
        <v>103.79520000000001</v>
      </c>
      <c r="I101" s="29">
        <f t="shared" si="5"/>
        <v>104</v>
      </c>
    </row>
    <row r="102" spans="1:9" s="37" customFormat="1" ht="24.75" customHeight="1">
      <c r="A102" s="236"/>
      <c r="B102" s="255"/>
      <c r="C102" s="23" t="s">
        <v>157</v>
      </c>
      <c r="D102" s="30">
        <v>721</v>
      </c>
      <c r="E102" s="30">
        <v>307</v>
      </c>
      <c r="F102" s="30">
        <v>592</v>
      </c>
      <c r="G102" s="29">
        <f t="shared" si="3"/>
        <v>1620</v>
      </c>
      <c r="H102" s="29">
        <f t="shared" si="4"/>
        <v>103.032</v>
      </c>
      <c r="I102" s="29">
        <f t="shared" si="5"/>
        <v>103</v>
      </c>
    </row>
    <row r="103" spans="1:9" s="37" customFormat="1" ht="24.75" customHeight="1">
      <c r="A103" s="236"/>
      <c r="B103" s="255"/>
      <c r="C103" s="23" t="s">
        <v>158</v>
      </c>
      <c r="D103" s="30">
        <v>512</v>
      </c>
      <c r="E103" s="30">
        <v>231</v>
      </c>
      <c r="F103" s="30">
        <v>423</v>
      </c>
      <c r="G103" s="29">
        <f t="shared" si="3"/>
        <v>1166</v>
      </c>
      <c r="H103" s="29">
        <f t="shared" si="4"/>
        <v>74.1576</v>
      </c>
      <c r="I103" s="29">
        <f t="shared" si="5"/>
        <v>74</v>
      </c>
    </row>
    <row r="104" spans="1:9" s="37" customFormat="1" ht="24.75" customHeight="1" thickBot="1">
      <c r="A104" s="230" t="s">
        <v>8</v>
      </c>
      <c r="B104" s="231"/>
      <c r="C104" s="232"/>
      <c r="D104" s="31">
        <f>SUM(D100:D103)</f>
        <v>2273</v>
      </c>
      <c r="E104" s="31">
        <f>SUM(E100:E103)</f>
        <v>1124</v>
      </c>
      <c r="F104" s="31">
        <f>SUM(F100:F103)</f>
        <v>2157</v>
      </c>
      <c r="G104" s="35">
        <f t="shared" si="3"/>
        <v>5554</v>
      </c>
      <c r="H104" s="35">
        <f t="shared" si="4"/>
        <v>353.2344</v>
      </c>
      <c r="I104" s="35">
        <f>SUM(I100:I103)</f>
        <v>353</v>
      </c>
    </row>
    <row r="105" spans="1:9" s="135" customFormat="1" ht="24.75" customHeight="1" thickBot="1" thickTop="1">
      <c r="A105" s="233" t="s">
        <v>59</v>
      </c>
      <c r="B105" s="234"/>
      <c r="C105" s="235"/>
      <c r="D105" s="40">
        <f>D104+D99+D91+D87+D77+D66+D58+D52+D47+D37+D26+D16+D9</f>
        <v>39048</v>
      </c>
      <c r="E105" s="40">
        <f>E104+E99+E91+E87+E77+E66+E58+E52+E47+E37+E26+E16+E9</f>
        <v>20733</v>
      </c>
      <c r="F105" s="40">
        <f>F104+F99+F91+F87+F77+F66+F58+F52+F47+F37+F26+F16+F9</f>
        <v>40863</v>
      </c>
      <c r="G105" s="36">
        <f t="shared" si="3"/>
        <v>100644</v>
      </c>
      <c r="H105" s="171">
        <f t="shared" si="4"/>
        <v>6400.9584</v>
      </c>
      <c r="I105" s="36">
        <f>SUM(I9+I16+I26+I37+I47+I52+I58+I66+I77+I87+I91+I99+I104)</f>
        <v>6400</v>
      </c>
    </row>
    <row r="106" ht="15.75" thickTop="1"/>
  </sheetData>
  <sheetProtection/>
  <mergeCells count="52">
    <mergeCell ref="I4:I5"/>
    <mergeCell ref="H4:H5"/>
    <mergeCell ref="G4:G5"/>
    <mergeCell ref="D4:D5"/>
    <mergeCell ref="A99:C99"/>
    <mergeCell ref="A52:C52"/>
    <mergeCell ref="A53:A57"/>
    <mergeCell ref="B53:B57"/>
    <mergeCell ref="A58:C58"/>
    <mergeCell ref="A59:A65"/>
    <mergeCell ref="B59:B65"/>
    <mergeCell ref="A37:C37"/>
    <mergeCell ref="A38:A46"/>
    <mergeCell ref="B38:B46"/>
    <mergeCell ref="A47:C47"/>
    <mergeCell ref="A48:A51"/>
    <mergeCell ref="A66:C66"/>
    <mergeCell ref="A67:A76"/>
    <mergeCell ref="B67:B76"/>
    <mergeCell ref="A77:C77"/>
    <mergeCell ref="A78:A86"/>
    <mergeCell ref="B78:B86"/>
    <mergeCell ref="A104:C104"/>
    <mergeCell ref="A105:C105"/>
    <mergeCell ref="A87:C87"/>
    <mergeCell ref="A88:A90"/>
    <mergeCell ref="B88:B90"/>
    <mergeCell ref="A91:C91"/>
    <mergeCell ref="A92:A98"/>
    <mergeCell ref="B92:B98"/>
    <mergeCell ref="A100:A103"/>
    <mergeCell ref="B100:B103"/>
    <mergeCell ref="B48:B51"/>
    <mergeCell ref="A16:C16"/>
    <mergeCell ref="A17:A25"/>
    <mergeCell ref="B17:B25"/>
    <mergeCell ref="A26:C26"/>
    <mergeCell ref="A27:A36"/>
    <mergeCell ref="B27:B36"/>
    <mergeCell ref="A10:A15"/>
    <mergeCell ref="B10:B15"/>
    <mergeCell ref="F4:F5"/>
    <mergeCell ref="A6:A8"/>
    <mergeCell ref="B6:B8"/>
    <mergeCell ref="A9:C9"/>
    <mergeCell ref="A1:F1"/>
    <mergeCell ref="A2:F2"/>
    <mergeCell ref="A3:F3"/>
    <mergeCell ref="A4:A5"/>
    <mergeCell ref="B4:B5"/>
    <mergeCell ref="C4:C5"/>
    <mergeCell ref="E4:E5"/>
  </mergeCells>
  <printOptions/>
  <pageMargins left="0.45" right="0.25" top="0.25" bottom="0.2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53"/>
  <sheetViews>
    <sheetView zoomScalePageLayoutView="0" workbookViewId="0" topLeftCell="A43">
      <selection activeCell="J48" sqref="J48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8.28125" style="0" customWidth="1"/>
    <col min="4" max="4" width="18.7109375" style="0" customWidth="1"/>
    <col min="9" max="9" width="0" style="0" hidden="1" customWidth="1"/>
    <col min="10" max="10" width="9.140625" style="0" customWidth="1"/>
  </cols>
  <sheetData>
    <row r="2" spans="2:7" ht="19.5" thickBot="1">
      <c r="B2" s="214" t="s">
        <v>1276</v>
      </c>
      <c r="C2" s="214"/>
      <c r="D2" s="214"/>
      <c r="E2" s="214"/>
      <c r="F2" s="214"/>
      <c r="G2" s="214"/>
    </row>
    <row r="3" spans="2:10" s="41" customFormat="1" ht="15" customHeight="1">
      <c r="B3" s="260" t="s">
        <v>1</v>
      </c>
      <c r="C3" s="358" t="s">
        <v>2</v>
      </c>
      <c r="D3" s="359" t="s">
        <v>3</v>
      </c>
      <c r="E3" s="283" t="s">
        <v>1409</v>
      </c>
      <c r="F3" s="283" t="s">
        <v>1405</v>
      </c>
      <c r="G3" s="327" t="s">
        <v>1408</v>
      </c>
      <c r="H3" s="295" t="s">
        <v>8</v>
      </c>
      <c r="I3" s="281"/>
      <c r="J3" s="281"/>
    </row>
    <row r="4" spans="2:10" s="41" customFormat="1" ht="19.5" thickBot="1">
      <c r="B4" s="261"/>
      <c r="C4" s="358"/>
      <c r="D4" s="360"/>
      <c r="E4" s="284"/>
      <c r="F4" s="284"/>
      <c r="G4" s="328"/>
      <c r="H4" s="296"/>
      <c r="I4" s="282"/>
      <c r="J4" s="282"/>
    </row>
    <row r="5" spans="2:10" s="41" customFormat="1" ht="24.75" customHeight="1">
      <c r="B5" s="270">
        <v>1</v>
      </c>
      <c r="C5" s="271" t="s">
        <v>1277</v>
      </c>
      <c r="D5" s="16" t="s">
        <v>1278</v>
      </c>
      <c r="E5" s="45">
        <v>497</v>
      </c>
      <c r="F5" s="45">
        <v>328</v>
      </c>
      <c r="G5" s="45">
        <v>648</v>
      </c>
      <c r="H5" s="70">
        <f>SUM(E5:G5)</f>
        <v>1473</v>
      </c>
      <c r="I5" s="120">
        <f>SUM(H5/100)*6.47</f>
        <v>95.3031</v>
      </c>
      <c r="J5" s="42">
        <f>ROUND(I5,0)</f>
        <v>95</v>
      </c>
    </row>
    <row r="6" spans="2:10" s="41" customFormat="1" ht="24.75" customHeight="1">
      <c r="B6" s="267"/>
      <c r="C6" s="269"/>
      <c r="D6" s="16" t="s">
        <v>1279</v>
      </c>
      <c r="E6" s="45">
        <v>540</v>
      </c>
      <c r="F6" s="45">
        <v>348</v>
      </c>
      <c r="G6" s="45">
        <v>1104</v>
      </c>
      <c r="H6" s="68">
        <f aca="true" t="shared" si="0" ref="H6:H48">SUM(E6:G6)</f>
        <v>1992</v>
      </c>
      <c r="I6" s="120">
        <f aca="true" t="shared" si="1" ref="I6:I48">SUM(H6/100)*6.47</f>
        <v>128.88240000000002</v>
      </c>
      <c r="J6" s="42">
        <f aca="true" t="shared" si="2" ref="J6:J46">ROUND(I6,0)</f>
        <v>129</v>
      </c>
    </row>
    <row r="7" spans="2:10" s="41" customFormat="1" ht="24.75" customHeight="1" thickBot="1">
      <c r="B7" s="272" t="s">
        <v>8</v>
      </c>
      <c r="C7" s="273"/>
      <c r="D7" s="274"/>
      <c r="E7" s="46">
        <f>SUM(E5:E6)</f>
        <v>1037</v>
      </c>
      <c r="F7" s="46">
        <f>SUM(F5:F6)</f>
        <v>676</v>
      </c>
      <c r="G7" s="46">
        <f>SUM(G5:G6)</f>
        <v>1752</v>
      </c>
      <c r="H7" s="69">
        <f t="shared" si="0"/>
        <v>3465</v>
      </c>
      <c r="I7" s="121">
        <f t="shared" si="1"/>
        <v>224.1855</v>
      </c>
      <c r="J7" s="46">
        <f>SUM(J5:J6)</f>
        <v>224</v>
      </c>
    </row>
    <row r="8" spans="2:10" s="41" customFormat="1" ht="31.5" customHeight="1" thickTop="1">
      <c r="B8" s="22">
        <v>2</v>
      </c>
      <c r="C8" s="49" t="s">
        <v>1280</v>
      </c>
      <c r="D8" s="17" t="s">
        <v>1281</v>
      </c>
      <c r="E8" s="45">
        <v>1026</v>
      </c>
      <c r="F8" s="45">
        <v>492</v>
      </c>
      <c r="G8" s="45">
        <v>1198</v>
      </c>
      <c r="H8" s="70">
        <f t="shared" si="0"/>
        <v>2716</v>
      </c>
      <c r="I8" s="119">
        <f t="shared" si="1"/>
        <v>175.7252</v>
      </c>
      <c r="J8" s="43">
        <f t="shared" si="2"/>
        <v>176</v>
      </c>
    </row>
    <row r="9" spans="2:10" s="41" customFormat="1" ht="24.75" customHeight="1" thickBot="1">
      <c r="B9" s="272" t="s">
        <v>8</v>
      </c>
      <c r="C9" s="273"/>
      <c r="D9" s="274"/>
      <c r="E9" s="46">
        <f>SUM(E8)</f>
        <v>1026</v>
      </c>
      <c r="F9" s="46">
        <f>SUM(F8)</f>
        <v>492</v>
      </c>
      <c r="G9" s="46">
        <f>SUM(G8)</f>
        <v>1198</v>
      </c>
      <c r="H9" s="69">
        <f t="shared" si="0"/>
        <v>2716</v>
      </c>
      <c r="I9" s="121">
        <f t="shared" si="1"/>
        <v>175.7252</v>
      </c>
      <c r="J9" s="46">
        <f>SUM(J8)</f>
        <v>176</v>
      </c>
    </row>
    <row r="10" spans="2:10" s="41" customFormat="1" ht="24.75" customHeight="1" thickTop="1">
      <c r="B10" s="22">
        <v>3</v>
      </c>
      <c r="C10" s="49" t="s">
        <v>1282</v>
      </c>
      <c r="D10" s="17" t="s">
        <v>1283</v>
      </c>
      <c r="E10" s="45">
        <v>1197</v>
      </c>
      <c r="F10" s="45">
        <v>516</v>
      </c>
      <c r="G10" s="45">
        <v>1290</v>
      </c>
      <c r="H10" s="70">
        <f t="shared" si="0"/>
        <v>3003</v>
      </c>
      <c r="I10" s="119">
        <f t="shared" si="1"/>
        <v>194.2941</v>
      </c>
      <c r="J10" s="43">
        <f t="shared" si="2"/>
        <v>194</v>
      </c>
    </row>
    <row r="11" spans="2:10" s="41" customFormat="1" ht="24.75" customHeight="1" thickBot="1">
      <c r="B11" s="272" t="s">
        <v>8</v>
      </c>
      <c r="C11" s="273"/>
      <c r="D11" s="274"/>
      <c r="E11" s="46">
        <f>SUM(E10)</f>
        <v>1197</v>
      </c>
      <c r="F11" s="46">
        <f>SUM(F10)</f>
        <v>516</v>
      </c>
      <c r="G11" s="46">
        <f>SUM(G10)</f>
        <v>1290</v>
      </c>
      <c r="H11" s="69">
        <f t="shared" si="0"/>
        <v>3003</v>
      </c>
      <c r="I11" s="120">
        <f t="shared" si="1"/>
        <v>194.2941</v>
      </c>
      <c r="J11" s="46">
        <f>SUM(J10)</f>
        <v>194</v>
      </c>
    </row>
    <row r="12" spans="2:10" s="41" customFormat="1" ht="31.5" customHeight="1" thickTop="1">
      <c r="B12" s="266">
        <v>4</v>
      </c>
      <c r="C12" s="268" t="s">
        <v>1284</v>
      </c>
      <c r="D12" s="17" t="s">
        <v>1285</v>
      </c>
      <c r="E12" s="45">
        <v>710</v>
      </c>
      <c r="F12" s="45">
        <v>318</v>
      </c>
      <c r="G12" s="45">
        <v>1143</v>
      </c>
      <c r="H12" s="70">
        <f t="shared" si="0"/>
        <v>2171</v>
      </c>
      <c r="I12" s="120">
        <f t="shared" si="1"/>
        <v>140.4637</v>
      </c>
      <c r="J12" s="43">
        <f t="shared" si="2"/>
        <v>140</v>
      </c>
    </row>
    <row r="13" spans="2:10" s="41" customFormat="1" ht="33.75" customHeight="1">
      <c r="B13" s="266"/>
      <c r="C13" s="268"/>
      <c r="D13" s="16" t="s">
        <v>1286</v>
      </c>
      <c r="E13" s="45">
        <v>1053</v>
      </c>
      <c r="F13" s="45">
        <v>542</v>
      </c>
      <c r="G13" s="45">
        <v>1914</v>
      </c>
      <c r="H13" s="68">
        <f t="shared" si="0"/>
        <v>3509</v>
      </c>
      <c r="I13" s="120">
        <f t="shared" si="1"/>
        <v>227.03230000000002</v>
      </c>
      <c r="J13" s="42">
        <f t="shared" si="2"/>
        <v>227</v>
      </c>
    </row>
    <row r="14" spans="2:10" s="41" customFormat="1" ht="31.5" customHeight="1">
      <c r="B14" s="267"/>
      <c r="C14" s="269"/>
      <c r="D14" s="16" t="s">
        <v>1287</v>
      </c>
      <c r="E14" s="45">
        <v>856</v>
      </c>
      <c r="F14" s="45">
        <v>417</v>
      </c>
      <c r="G14" s="45">
        <v>1324</v>
      </c>
      <c r="H14" s="68">
        <f t="shared" si="0"/>
        <v>2597</v>
      </c>
      <c r="I14" s="120">
        <f t="shared" si="1"/>
        <v>168.02589999999998</v>
      </c>
      <c r="J14" s="42">
        <f t="shared" si="2"/>
        <v>168</v>
      </c>
    </row>
    <row r="15" spans="2:10" s="41" customFormat="1" ht="24.75" customHeight="1" thickBot="1">
      <c r="B15" s="272" t="s">
        <v>8</v>
      </c>
      <c r="C15" s="273"/>
      <c r="D15" s="274"/>
      <c r="E15" s="46">
        <f>SUM(E12:E14)</f>
        <v>2619</v>
      </c>
      <c r="F15" s="46">
        <f>SUM(F12:F14)</f>
        <v>1277</v>
      </c>
      <c r="G15" s="46">
        <f>SUM(G12:G14)</f>
        <v>4381</v>
      </c>
      <c r="H15" s="69">
        <f t="shared" si="0"/>
        <v>8277</v>
      </c>
      <c r="I15" s="121">
        <f t="shared" si="1"/>
        <v>535.5219</v>
      </c>
      <c r="J15" s="46">
        <f>SUM(J12:J14)</f>
        <v>535</v>
      </c>
    </row>
    <row r="16" spans="2:10" s="41" customFormat="1" ht="24.75" customHeight="1" thickTop="1">
      <c r="B16" s="266">
        <v>5</v>
      </c>
      <c r="C16" s="268" t="s">
        <v>1288</v>
      </c>
      <c r="D16" s="17" t="s">
        <v>1289</v>
      </c>
      <c r="E16" s="45">
        <v>683</v>
      </c>
      <c r="F16" s="45">
        <v>259</v>
      </c>
      <c r="G16" s="45">
        <v>676</v>
      </c>
      <c r="H16" s="70">
        <f t="shared" si="0"/>
        <v>1618</v>
      </c>
      <c r="I16" s="119">
        <f t="shared" si="1"/>
        <v>104.68459999999999</v>
      </c>
      <c r="J16" s="43">
        <f t="shared" si="2"/>
        <v>105</v>
      </c>
    </row>
    <row r="17" spans="2:10" s="41" customFormat="1" ht="24.75" customHeight="1">
      <c r="B17" s="267"/>
      <c r="C17" s="269"/>
      <c r="D17" s="16" t="s">
        <v>1290</v>
      </c>
      <c r="E17" s="45">
        <v>946</v>
      </c>
      <c r="F17" s="45">
        <v>385</v>
      </c>
      <c r="G17" s="45">
        <v>1180</v>
      </c>
      <c r="H17" s="68">
        <f t="shared" si="0"/>
        <v>2511</v>
      </c>
      <c r="I17" s="120">
        <f t="shared" si="1"/>
        <v>162.46169999999998</v>
      </c>
      <c r="J17" s="42">
        <f t="shared" si="2"/>
        <v>162</v>
      </c>
    </row>
    <row r="18" spans="2:10" s="41" customFormat="1" ht="24.75" customHeight="1" thickBot="1">
      <c r="B18" s="272" t="s">
        <v>8</v>
      </c>
      <c r="C18" s="273"/>
      <c r="D18" s="274"/>
      <c r="E18" s="46">
        <f>SUM(E16:E17)</f>
        <v>1629</v>
      </c>
      <c r="F18" s="46">
        <f>SUM(F16:F17)</f>
        <v>644</v>
      </c>
      <c r="G18" s="46">
        <f>SUM(G16:G17)</f>
        <v>1856</v>
      </c>
      <c r="H18" s="69">
        <f t="shared" si="0"/>
        <v>4129</v>
      </c>
      <c r="I18" s="121">
        <f t="shared" si="1"/>
        <v>267.1463</v>
      </c>
      <c r="J18" s="184">
        <f>SUM(J16:J17)</f>
        <v>267</v>
      </c>
    </row>
    <row r="19" spans="2:10" s="41" customFormat="1" ht="24.75" customHeight="1" thickTop="1">
      <c r="B19" s="275">
        <v>6</v>
      </c>
      <c r="C19" s="276" t="s">
        <v>1291</v>
      </c>
      <c r="D19" s="16" t="s">
        <v>1292</v>
      </c>
      <c r="E19" s="45">
        <v>767</v>
      </c>
      <c r="F19" s="45">
        <v>259</v>
      </c>
      <c r="G19" s="45">
        <v>578</v>
      </c>
      <c r="H19" s="70">
        <f t="shared" si="0"/>
        <v>1604</v>
      </c>
      <c r="I19" s="119">
        <f t="shared" si="1"/>
        <v>103.77879999999999</v>
      </c>
      <c r="J19" s="42">
        <f t="shared" si="2"/>
        <v>104</v>
      </c>
    </row>
    <row r="20" spans="2:10" s="41" customFormat="1" ht="24.75" customHeight="1">
      <c r="B20" s="275"/>
      <c r="C20" s="276"/>
      <c r="D20" s="16" t="s">
        <v>1293</v>
      </c>
      <c r="E20" s="45">
        <v>1019</v>
      </c>
      <c r="F20" s="45">
        <v>374</v>
      </c>
      <c r="G20" s="45">
        <v>977</v>
      </c>
      <c r="H20" s="68">
        <f t="shared" si="0"/>
        <v>2370</v>
      </c>
      <c r="I20" s="120">
        <f t="shared" si="1"/>
        <v>153.339</v>
      </c>
      <c r="J20" s="42">
        <f t="shared" si="2"/>
        <v>153</v>
      </c>
    </row>
    <row r="21" spans="2:10" s="41" customFormat="1" ht="24.75" customHeight="1">
      <c r="B21" s="275"/>
      <c r="C21" s="276"/>
      <c r="D21" s="16" t="s">
        <v>1294</v>
      </c>
      <c r="E21" s="45">
        <v>594</v>
      </c>
      <c r="F21" s="45">
        <v>179</v>
      </c>
      <c r="G21" s="45">
        <v>363</v>
      </c>
      <c r="H21" s="68">
        <f t="shared" si="0"/>
        <v>1136</v>
      </c>
      <c r="I21" s="120">
        <f t="shared" si="1"/>
        <v>73.49919999999999</v>
      </c>
      <c r="J21" s="42">
        <f t="shared" si="2"/>
        <v>73</v>
      </c>
    </row>
    <row r="22" spans="2:10" s="41" customFormat="1" ht="24.75" customHeight="1">
      <c r="B22" s="275"/>
      <c r="C22" s="276"/>
      <c r="D22" s="16" t="s">
        <v>1295</v>
      </c>
      <c r="E22" s="45">
        <v>461</v>
      </c>
      <c r="F22" s="45">
        <v>151</v>
      </c>
      <c r="G22" s="45">
        <v>365</v>
      </c>
      <c r="H22" s="68">
        <f t="shared" si="0"/>
        <v>977</v>
      </c>
      <c r="I22" s="120">
        <f t="shared" si="1"/>
        <v>63.21189999999999</v>
      </c>
      <c r="J22" s="42">
        <f t="shared" si="2"/>
        <v>63</v>
      </c>
    </row>
    <row r="23" spans="2:10" s="41" customFormat="1" ht="24.75" customHeight="1" thickBot="1">
      <c r="B23" s="272" t="s">
        <v>8</v>
      </c>
      <c r="C23" s="273"/>
      <c r="D23" s="274"/>
      <c r="E23" s="46">
        <f>SUM(E19:E22)</f>
        <v>2841</v>
      </c>
      <c r="F23" s="46">
        <f>SUM(F19:F22)</f>
        <v>963</v>
      </c>
      <c r="G23" s="46">
        <f>SUM(G19:G22)</f>
        <v>2283</v>
      </c>
      <c r="H23" s="69">
        <f t="shared" si="0"/>
        <v>6087</v>
      </c>
      <c r="I23" s="121">
        <f t="shared" si="1"/>
        <v>393.8289</v>
      </c>
      <c r="J23" s="46">
        <f>SUM(J19:J22)</f>
        <v>393</v>
      </c>
    </row>
    <row r="24" spans="2:10" s="41" customFormat="1" ht="24.75" customHeight="1" thickTop="1">
      <c r="B24" s="266">
        <v>7</v>
      </c>
      <c r="C24" s="268" t="s">
        <v>1296</v>
      </c>
      <c r="D24" s="17" t="s">
        <v>1297</v>
      </c>
      <c r="E24" s="45">
        <v>612</v>
      </c>
      <c r="F24" s="45">
        <v>292</v>
      </c>
      <c r="G24" s="45">
        <v>1188</v>
      </c>
      <c r="H24" s="70">
        <f t="shared" si="0"/>
        <v>2092</v>
      </c>
      <c r="I24" s="119">
        <f t="shared" si="1"/>
        <v>135.35240000000002</v>
      </c>
      <c r="J24" s="43">
        <f t="shared" si="2"/>
        <v>135</v>
      </c>
    </row>
    <row r="25" spans="2:10" s="41" customFormat="1" ht="24.75" customHeight="1">
      <c r="B25" s="267"/>
      <c r="C25" s="269"/>
      <c r="D25" s="16" t="s">
        <v>1298</v>
      </c>
      <c r="E25" s="45">
        <v>628</v>
      </c>
      <c r="F25" s="45">
        <v>314</v>
      </c>
      <c r="G25" s="45">
        <v>1337</v>
      </c>
      <c r="H25" s="68">
        <f t="shared" si="0"/>
        <v>2279</v>
      </c>
      <c r="I25" s="120">
        <f t="shared" si="1"/>
        <v>147.45129999999997</v>
      </c>
      <c r="J25" s="42">
        <f t="shared" si="2"/>
        <v>147</v>
      </c>
    </row>
    <row r="26" spans="2:10" s="41" customFormat="1" ht="24.75" customHeight="1" thickBot="1">
      <c r="B26" s="277" t="s">
        <v>8</v>
      </c>
      <c r="C26" s="277"/>
      <c r="D26" s="277"/>
      <c r="E26" s="46">
        <f>SUM(E24:E25)</f>
        <v>1240</v>
      </c>
      <c r="F26" s="46">
        <f>SUM(F24:F25)</f>
        <v>606</v>
      </c>
      <c r="G26" s="46">
        <f>SUM(G24:G25)</f>
        <v>2525</v>
      </c>
      <c r="H26" s="69">
        <f t="shared" si="0"/>
        <v>4371</v>
      </c>
      <c r="I26" s="120">
        <f t="shared" si="1"/>
        <v>282.8037</v>
      </c>
      <c r="J26" s="46">
        <f>SUM(J24:J25)</f>
        <v>282</v>
      </c>
    </row>
    <row r="27" spans="2:10" s="41" customFormat="1" ht="24.75" customHeight="1" thickTop="1">
      <c r="B27" s="270">
        <v>8</v>
      </c>
      <c r="C27" s="271" t="s">
        <v>1299</v>
      </c>
      <c r="D27" s="16" t="s">
        <v>1300</v>
      </c>
      <c r="E27" s="45">
        <v>722</v>
      </c>
      <c r="F27" s="45">
        <v>402</v>
      </c>
      <c r="G27" s="45">
        <v>1338</v>
      </c>
      <c r="H27" s="70">
        <f t="shared" si="0"/>
        <v>2462</v>
      </c>
      <c r="I27" s="120">
        <f t="shared" si="1"/>
        <v>159.2914</v>
      </c>
      <c r="J27" s="43">
        <f t="shared" si="2"/>
        <v>159</v>
      </c>
    </row>
    <row r="28" spans="2:10" s="41" customFormat="1" ht="24.75" customHeight="1">
      <c r="B28" s="267"/>
      <c r="C28" s="269"/>
      <c r="D28" s="16" t="s">
        <v>1301</v>
      </c>
      <c r="E28" s="45">
        <v>400</v>
      </c>
      <c r="F28" s="45">
        <v>190</v>
      </c>
      <c r="G28" s="45">
        <v>490</v>
      </c>
      <c r="H28" s="68">
        <f t="shared" si="0"/>
        <v>1080</v>
      </c>
      <c r="I28" s="120">
        <f t="shared" si="1"/>
        <v>69.876</v>
      </c>
      <c r="J28" s="42">
        <f t="shared" si="2"/>
        <v>70</v>
      </c>
    </row>
    <row r="29" spans="2:10" s="41" customFormat="1" ht="24.75" customHeight="1" thickBot="1">
      <c r="B29" s="272" t="s">
        <v>8</v>
      </c>
      <c r="C29" s="273"/>
      <c r="D29" s="274"/>
      <c r="E29" s="46">
        <f>SUM(E27:E28)</f>
        <v>1122</v>
      </c>
      <c r="F29" s="46">
        <f>SUM(F27:F28)</f>
        <v>592</v>
      </c>
      <c r="G29" s="46">
        <f>SUM(G27:G28)</f>
        <v>1828</v>
      </c>
      <c r="H29" s="69">
        <f t="shared" si="0"/>
        <v>3542</v>
      </c>
      <c r="I29" s="121">
        <f t="shared" si="1"/>
        <v>229.16740000000001</v>
      </c>
      <c r="J29" s="46">
        <f>SUM(J27:J28)</f>
        <v>229</v>
      </c>
    </row>
    <row r="30" spans="2:10" s="41" customFormat="1" ht="24.75" customHeight="1" thickTop="1">
      <c r="B30" s="266">
        <v>9</v>
      </c>
      <c r="C30" s="268" t="s">
        <v>1302</v>
      </c>
      <c r="D30" s="17" t="s">
        <v>1303</v>
      </c>
      <c r="E30" s="45">
        <v>629</v>
      </c>
      <c r="F30" s="45">
        <v>360</v>
      </c>
      <c r="G30" s="45">
        <v>1118</v>
      </c>
      <c r="H30" s="70">
        <f t="shared" si="0"/>
        <v>2107</v>
      </c>
      <c r="I30" s="119">
        <f t="shared" si="1"/>
        <v>136.3229</v>
      </c>
      <c r="J30" s="43">
        <f t="shared" si="2"/>
        <v>136</v>
      </c>
    </row>
    <row r="31" spans="2:10" s="41" customFormat="1" ht="24.75" customHeight="1">
      <c r="B31" s="267"/>
      <c r="C31" s="269"/>
      <c r="D31" s="16" t="s">
        <v>1304</v>
      </c>
      <c r="E31" s="45">
        <v>481</v>
      </c>
      <c r="F31" s="45">
        <v>244</v>
      </c>
      <c r="G31" s="45">
        <v>707</v>
      </c>
      <c r="H31" s="68">
        <f t="shared" si="0"/>
        <v>1432</v>
      </c>
      <c r="I31" s="120">
        <f t="shared" si="1"/>
        <v>92.6504</v>
      </c>
      <c r="J31" s="42">
        <f t="shared" si="2"/>
        <v>93</v>
      </c>
    </row>
    <row r="32" spans="2:10" s="41" customFormat="1" ht="24.75" customHeight="1" thickBot="1">
      <c r="B32" s="272" t="s">
        <v>8</v>
      </c>
      <c r="C32" s="273"/>
      <c r="D32" s="274"/>
      <c r="E32" s="46">
        <f>SUM(E30:E31)</f>
        <v>1110</v>
      </c>
      <c r="F32" s="46">
        <f>SUM(F30:F31)</f>
        <v>604</v>
      </c>
      <c r="G32" s="46">
        <f>SUM(G30:G31)</f>
        <v>1825</v>
      </c>
      <c r="H32" s="69">
        <f t="shared" si="0"/>
        <v>3539</v>
      </c>
      <c r="I32" s="121">
        <f t="shared" si="1"/>
        <v>228.9733</v>
      </c>
      <c r="J32" s="46">
        <f>SUM(J30:J31)</f>
        <v>229</v>
      </c>
    </row>
    <row r="33" spans="2:10" s="41" customFormat="1" ht="24.75" customHeight="1" thickTop="1">
      <c r="B33" s="266">
        <v>10</v>
      </c>
      <c r="C33" s="268" t="s">
        <v>1305</v>
      </c>
      <c r="D33" s="17" t="s">
        <v>1306</v>
      </c>
      <c r="E33" s="45">
        <v>439</v>
      </c>
      <c r="F33" s="45">
        <v>300</v>
      </c>
      <c r="G33" s="45">
        <v>995</v>
      </c>
      <c r="H33" s="70">
        <f t="shared" si="0"/>
        <v>1734</v>
      </c>
      <c r="I33" s="119">
        <f t="shared" si="1"/>
        <v>112.18979999999999</v>
      </c>
      <c r="J33" s="43">
        <f t="shared" si="2"/>
        <v>112</v>
      </c>
    </row>
    <row r="34" spans="2:10" s="41" customFormat="1" ht="24.75" customHeight="1">
      <c r="B34" s="267"/>
      <c r="C34" s="269"/>
      <c r="D34" s="16" t="s">
        <v>1307</v>
      </c>
      <c r="E34" s="45">
        <v>670</v>
      </c>
      <c r="F34" s="45">
        <v>267</v>
      </c>
      <c r="G34" s="45">
        <v>1102</v>
      </c>
      <c r="H34" s="68">
        <f t="shared" si="0"/>
        <v>2039</v>
      </c>
      <c r="I34" s="120">
        <f t="shared" si="1"/>
        <v>131.9233</v>
      </c>
      <c r="J34" s="42">
        <f t="shared" si="2"/>
        <v>132</v>
      </c>
    </row>
    <row r="35" spans="2:10" s="41" customFormat="1" ht="24.75" customHeight="1" thickBot="1">
      <c r="B35" s="272" t="s">
        <v>8</v>
      </c>
      <c r="C35" s="273"/>
      <c r="D35" s="274"/>
      <c r="E35" s="46">
        <f>SUM(E33:E34)</f>
        <v>1109</v>
      </c>
      <c r="F35" s="46">
        <f>SUM(F33:F34)</f>
        <v>567</v>
      </c>
      <c r="G35" s="46">
        <f>SUM(G33:G34)</f>
        <v>2097</v>
      </c>
      <c r="H35" s="69">
        <f t="shared" si="0"/>
        <v>3773</v>
      </c>
      <c r="I35" s="121">
        <f t="shared" si="1"/>
        <v>244.11309999999997</v>
      </c>
      <c r="J35" s="46">
        <f>SUM(J33:J34)</f>
        <v>244</v>
      </c>
    </row>
    <row r="36" spans="2:10" s="41" customFormat="1" ht="24.75" customHeight="1" thickTop="1">
      <c r="B36" s="266">
        <v>11</v>
      </c>
      <c r="C36" s="268" t="s">
        <v>1308</v>
      </c>
      <c r="D36" s="17" t="s">
        <v>1309</v>
      </c>
      <c r="E36" s="45">
        <v>764</v>
      </c>
      <c r="F36" s="45">
        <v>408</v>
      </c>
      <c r="G36" s="45">
        <v>1294</v>
      </c>
      <c r="H36" s="70">
        <f t="shared" si="0"/>
        <v>2466</v>
      </c>
      <c r="I36" s="119">
        <f t="shared" si="1"/>
        <v>159.5502</v>
      </c>
      <c r="J36" s="43">
        <f t="shared" si="2"/>
        <v>160</v>
      </c>
    </row>
    <row r="37" spans="2:10" s="41" customFormat="1" ht="24.75" customHeight="1">
      <c r="B37" s="266"/>
      <c r="C37" s="268"/>
      <c r="D37" s="16" t="s">
        <v>1310</v>
      </c>
      <c r="E37" s="45">
        <v>705</v>
      </c>
      <c r="F37" s="45">
        <v>298</v>
      </c>
      <c r="G37" s="45">
        <v>980</v>
      </c>
      <c r="H37" s="68">
        <f t="shared" si="0"/>
        <v>1983</v>
      </c>
      <c r="I37" s="120">
        <f t="shared" si="1"/>
        <v>128.3001</v>
      </c>
      <c r="J37" s="42">
        <f t="shared" si="2"/>
        <v>128</v>
      </c>
    </row>
    <row r="38" spans="2:10" s="41" customFormat="1" ht="24.75" customHeight="1">
      <c r="B38" s="267"/>
      <c r="C38" s="269"/>
      <c r="D38" s="16" t="s">
        <v>1311</v>
      </c>
      <c r="E38" s="45">
        <v>824</v>
      </c>
      <c r="F38" s="45">
        <v>367</v>
      </c>
      <c r="G38" s="45">
        <v>1340</v>
      </c>
      <c r="H38" s="68">
        <f t="shared" si="0"/>
        <v>2531</v>
      </c>
      <c r="I38" s="120">
        <f t="shared" si="1"/>
        <v>163.7557</v>
      </c>
      <c r="J38" s="42">
        <f t="shared" si="2"/>
        <v>164</v>
      </c>
    </row>
    <row r="39" spans="2:10" s="41" customFormat="1" ht="24.75" customHeight="1" thickBot="1">
      <c r="B39" s="272" t="s">
        <v>8</v>
      </c>
      <c r="C39" s="273"/>
      <c r="D39" s="274"/>
      <c r="E39" s="46">
        <f>SUM(E36:E38)</f>
        <v>2293</v>
      </c>
      <c r="F39" s="46">
        <f>SUM(F36:F38)</f>
        <v>1073</v>
      </c>
      <c r="G39" s="46">
        <f>SUM(G36:G38)</f>
        <v>3614</v>
      </c>
      <c r="H39" s="69">
        <f t="shared" si="0"/>
        <v>6980</v>
      </c>
      <c r="I39" s="121">
        <f t="shared" si="1"/>
        <v>451.60599999999994</v>
      </c>
      <c r="J39" s="46">
        <f>SUM(J36:J38)</f>
        <v>452</v>
      </c>
    </row>
    <row r="40" spans="2:10" s="41" customFormat="1" ht="24.75" customHeight="1" thickTop="1">
      <c r="B40" s="275">
        <v>12</v>
      </c>
      <c r="C40" s="276" t="s">
        <v>1312</v>
      </c>
      <c r="D40" s="16" t="s">
        <v>1313</v>
      </c>
      <c r="E40" s="45">
        <v>917</v>
      </c>
      <c r="F40" s="45">
        <v>337</v>
      </c>
      <c r="G40" s="45">
        <v>1136</v>
      </c>
      <c r="H40" s="70">
        <f t="shared" si="0"/>
        <v>2390</v>
      </c>
      <c r="I40" s="119">
        <f t="shared" si="1"/>
        <v>154.63299999999998</v>
      </c>
      <c r="J40" s="43">
        <f t="shared" si="2"/>
        <v>155</v>
      </c>
    </row>
    <row r="41" spans="2:10" s="41" customFormat="1" ht="24.75" customHeight="1">
      <c r="B41" s="275"/>
      <c r="C41" s="276"/>
      <c r="D41" s="16" t="s">
        <v>1314</v>
      </c>
      <c r="E41" s="45">
        <v>736</v>
      </c>
      <c r="F41" s="45">
        <v>300</v>
      </c>
      <c r="G41" s="45">
        <v>931</v>
      </c>
      <c r="H41" s="68">
        <f t="shared" si="0"/>
        <v>1967</v>
      </c>
      <c r="I41" s="120">
        <f t="shared" si="1"/>
        <v>127.26490000000001</v>
      </c>
      <c r="J41" s="42">
        <f t="shared" si="2"/>
        <v>127</v>
      </c>
    </row>
    <row r="42" spans="2:10" s="41" customFormat="1" ht="24.75" customHeight="1">
      <c r="B42" s="275"/>
      <c r="C42" s="276"/>
      <c r="D42" s="16" t="s">
        <v>1315</v>
      </c>
      <c r="E42" s="45">
        <v>602</v>
      </c>
      <c r="F42" s="45">
        <v>213</v>
      </c>
      <c r="G42" s="45">
        <v>644</v>
      </c>
      <c r="H42" s="68">
        <f t="shared" si="0"/>
        <v>1459</v>
      </c>
      <c r="I42" s="120">
        <f t="shared" si="1"/>
        <v>94.3973</v>
      </c>
      <c r="J42" s="42">
        <f t="shared" si="2"/>
        <v>94</v>
      </c>
    </row>
    <row r="43" spans="2:10" s="41" customFormat="1" ht="24.75" customHeight="1" thickBot="1">
      <c r="B43" s="272" t="s">
        <v>8</v>
      </c>
      <c r="C43" s="273"/>
      <c r="D43" s="274"/>
      <c r="E43" s="46">
        <f>SUM(E40:E42)</f>
        <v>2255</v>
      </c>
      <c r="F43" s="46">
        <f>SUM(F40:F42)</f>
        <v>850</v>
      </c>
      <c r="G43" s="46">
        <f>SUM(G40:G42)</f>
        <v>2711</v>
      </c>
      <c r="H43" s="69">
        <f t="shared" si="0"/>
        <v>5816</v>
      </c>
      <c r="I43" s="121">
        <f t="shared" si="1"/>
        <v>376.29519999999997</v>
      </c>
      <c r="J43" s="46">
        <f>SUM(J40:J42)</f>
        <v>376</v>
      </c>
    </row>
    <row r="44" spans="2:10" s="41" customFormat="1" ht="24.75" customHeight="1" thickTop="1">
      <c r="B44" s="22">
        <v>13</v>
      </c>
      <c r="C44" s="49" t="s">
        <v>1316</v>
      </c>
      <c r="D44" s="17" t="s">
        <v>1317</v>
      </c>
      <c r="E44" s="45">
        <v>947</v>
      </c>
      <c r="F44" s="45">
        <v>502</v>
      </c>
      <c r="G44" s="45">
        <v>1743</v>
      </c>
      <c r="H44" s="70">
        <f t="shared" si="0"/>
        <v>3192</v>
      </c>
      <c r="I44" s="119">
        <f t="shared" si="1"/>
        <v>206.5224</v>
      </c>
      <c r="J44" s="43">
        <f t="shared" si="2"/>
        <v>207</v>
      </c>
    </row>
    <row r="45" spans="2:10" s="41" customFormat="1" ht="24.75" customHeight="1" thickBot="1">
      <c r="B45" s="272" t="s">
        <v>8</v>
      </c>
      <c r="C45" s="273"/>
      <c r="D45" s="274"/>
      <c r="E45" s="46">
        <f>SUM(E44)</f>
        <v>947</v>
      </c>
      <c r="F45" s="46">
        <f>SUM(F44)</f>
        <v>502</v>
      </c>
      <c r="G45" s="46">
        <f>SUM(G44)</f>
        <v>1743</v>
      </c>
      <c r="H45" s="69">
        <f t="shared" si="0"/>
        <v>3192</v>
      </c>
      <c r="I45" s="121">
        <f t="shared" si="1"/>
        <v>206.5224</v>
      </c>
      <c r="J45" s="46">
        <f>SUM(J44)</f>
        <v>207</v>
      </c>
    </row>
    <row r="46" spans="2:10" s="41" customFormat="1" ht="42" customHeight="1" thickTop="1">
      <c r="B46" s="22">
        <v>14</v>
      </c>
      <c r="C46" s="49" t="s">
        <v>1318</v>
      </c>
      <c r="D46" s="17" t="s">
        <v>1319</v>
      </c>
      <c r="E46" s="45">
        <v>1082</v>
      </c>
      <c r="F46" s="45">
        <v>491</v>
      </c>
      <c r="G46" s="45">
        <v>1332</v>
      </c>
      <c r="H46" s="70">
        <f t="shared" si="0"/>
        <v>2905</v>
      </c>
      <c r="I46" s="119">
        <f t="shared" si="1"/>
        <v>187.9535</v>
      </c>
      <c r="J46" s="43">
        <f t="shared" si="2"/>
        <v>188</v>
      </c>
    </row>
    <row r="47" spans="2:10" s="41" customFormat="1" ht="24.75" customHeight="1" thickBot="1">
      <c r="B47" s="272" t="s">
        <v>8</v>
      </c>
      <c r="C47" s="273"/>
      <c r="D47" s="274"/>
      <c r="E47" s="46">
        <f>SUM(E46)</f>
        <v>1082</v>
      </c>
      <c r="F47" s="46">
        <f>SUM(F46)</f>
        <v>491</v>
      </c>
      <c r="G47" s="46">
        <f>SUM(G46)</f>
        <v>1332</v>
      </c>
      <c r="H47" s="69">
        <f t="shared" si="0"/>
        <v>2905</v>
      </c>
      <c r="I47" s="121">
        <f t="shared" si="1"/>
        <v>187.9535</v>
      </c>
      <c r="J47" s="46">
        <f>SUM(J46)</f>
        <v>188</v>
      </c>
    </row>
    <row r="48" spans="2:10" s="41" customFormat="1" ht="24.75" customHeight="1" thickBot="1" thickTop="1">
      <c r="B48" s="278" t="s">
        <v>59</v>
      </c>
      <c r="C48" s="279"/>
      <c r="D48" s="280"/>
      <c r="E48" s="48">
        <f>E47+E45+E43+E39+E35+E32+E29+E26+E23+E18+E15+E11+E9+E7</f>
        <v>21507</v>
      </c>
      <c r="F48" s="48">
        <f>F47+F45+F43+F39+F35+F32+F29+F26+F23+F18+F15+F11+F9+F7</f>
        <v>9853</v>
      </c>
      <c r="G48" s="48">
        <f>G47+G45+G43+G39+G35+G32+G29+G26+G23+G18+G15+G11+G9+G7</f>
        <v>30435</v>
      </c>
      <c r="H48" s="80">
        <f t="shared" si="0"/>
        <v>61795</v>
      </c>
      <c r="I48" s="159">
        <f t="shared" si="1"/>
        <v>3998.1365</v>
      </c>
      <c r="J48" s="191">
        <f>J47+J45+J43+J39+J35+J32+J29+J26+J23+J18+J15+J11+J9+J7</f>
        <v>3996</v>
      </c>
    </row>
    <row r="49" spans="2:9" ht="24.75" customHeight="1" thickTop="1">
      <c r="B49" s="2"/>
      <c r="C49" s="2"/>
      <c r="D49" s="2"/>
      <c r="E49" s="82"/>
      <c r="F49" s="82"/>
      <c r="G49" s="82"/>
      <c r="H49" s="83"/>
      <c r="I49" s="83"/>
    </row>
    <row r="50" spans="2:9" ht="24.75" customHeight="1">
      <c r="B50" s="2"/>
      <c r="C50" s="4"/>
      <c r="D50" s="4"/>
      <c r="E50" s="89"/>
      <c r="F50" s="89"/>
      <c r="G50" s="89"/>
      <c r="H50" s="83"/>
      <c r="I50" s="83"/>
    </row>
    <row r="51" spans="2:7" ht="15">
      <c r="B51" s="5"/>
      <c r="C51" s="6"/>
      <c r="D51" s="7"/>
      <c r="E51" s="8"/>
      <c r="F51" s="5"/>
      <c r="G51" s="5"/>
    </row>
    <row r="52" spans="2:7" ht="15">
      <c r="B52" s="5"/>
      <c r="C52" s="6"/>
      <c r="D52" s="7"/>
      <c r="E52" s="8"/>
      <c r="F52" s="5"/>
      <c r="G52" s="5"/>
    </row>
    <row r="53" spans="2:7" ht="15">
      <c r="B53" s="5"/>
      <c r="C53" s="6"/>
      <c r="D53" s="7"/>
      <c r="E53" s="8"/>
      <c r="F53" s="8"/>
      <c r="G53" s="8"/>
    </row>
  </sheetData>
  <sheetProtection/>
  <mergeCells count="45">
    <mergeCell ref="J3:J4"/>
    <mergeCell ref="B26:D26"/>
    <mergeCell ref="B32:D32"/>
    <mergeCell ref="B33:B34"/>
    <mergeCell ref="C33:C34"/>
    <mergeCell ref="B18:D18"/>
    <mergeCell ref="B19:B22"/>
    <mergeCell ref="C19:C22"/>
    <mergeCell ref="B23:D23"/>
    <mergeCell ref="B24:B25"/>
    <mergeCell ref="C24:C25"/>
    <mergeCell ref="B11:D11"/>
    <mergeCell ref="B12:B14"/>
    <mergeCell ref="C12:C14"/>
    <mergeCell ref="B15:D15"/>
    <mergeCell ref="B16:B17"/>
    <mergeCell ref="B35:D35"/>
    <mergeCell ref="B27:B28"/>
    <mergeCell ref="C27:C28"/>
    <mergeCell ref="B29:D29"/>
    <mergeCell ref="B30:B31"/>
    <mergeCell ref="C30:C31"/>
    <mergeCell ref="B36:B38"/>
    <mergeCell ref="C36:C38"/>
    <mergeCell ref="B48:D48"/>
    <mergeCell ref="B39:D39"/>
    <mergeCell ref="B40:B42"/>
    <mergeCell ref="C40:C42"/>
    <mergeCell ref="B43:D43"/>
    <mergeCell ref="B45:D45"/>
    <mergeCell ref="B47:D47"/>
    <mergeCell ref="C16:C17"/>
    <mergeCell ref="B9:D9"/>
    <mergeCell ref="G3:G4"/>
    <mergeCell ref="B5:B6"/>
    <mergeCell ref="C5:C6"/>
    <mergeCell ref="B7:D7"/>
    <mergeCell ref="E3:E4"/>
    <mergeCell ref="I3:I4"/>
    <mergeCell ref="B2:G2"/>
    <mergeCell ref="B3:B4"/>
    <mergeCell ref="C3:C4"/>
    <mergeCell ref="D3:D4"/>
    <mergeCell ref="F3:F4"/>
    <mergeCell ref="H3:H4"/>
  </mergeCells>
  <printOptions/>
  <pageMargins left="0.5" right="0.2" top="0.25" bottom="0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22">
      <selection activeCell="O30" sqref="O30"/>
    </sheetView>
  </sheetViews>
  <sheetFormatPr defaultColWidth="9.140625" defaultRowHeight="15"/>
  <cols>
    <col min="1" max="1" width="2.140625" style="0" customWidth="1"/>
    <col min="2" max="2" width="6.28125" style="0" customWidth="1"/>
    <col min="3" max="3" width="13.57421875" style="0" customWidth="1"/>
    <col min="4" max="4" width="22.421875" style="0" customWidth="1"/>
    <col min="9" max="9" width="0" style="0" hidden="1" customWidth="1"/>
    <col min="10" max="10" width="9.140625" style="0" customWidth="1"/>
  </cols>
  <sheetData>
    <row r="2" spans="2:7" ht="18.75">
      <c r="B2" s="214" t="s">
        <v>1320</v>
      </c>
      <c r="C2" s="214"/>
      <c r="D2" s="214"/>
      <c r="E2" s="214"/>
      <c r="F2" s="214"/>
      <c r="G2" s="214"/>
    </row>
    <row r="3" spans="2:10" s="41" customFormat="1" ht="15" customHeight="1">
      <c r="B3" s="260" t="s">
        <v>1</v>
      </c>
      <c r="C3" s="358" t="s">
        <v>2</v>
      </c>
      <c r="D3" s="359" t="s">
        <v>3</v>
      </c>
      <c r="E3" s="283" t="s">
        <v>1406</v>
      </c>
      <c r="F3" s="283" t="s">
        <v>1405</v>
      </c>
      <c r="G3" s="283" t="s">
        <v>1408</v>
      </c>
      <c r="H3" s="322" t="s">
        <v>8</v>
      </c>
      <c r="I3" s="281"/>
      <c r="J3" s="281"/>
    </row>
    <row r="4" spans="2:10" s="41" customFormat="1" ht="18.75">
      <c r="B4" s="261"/>
      <c r="C4" s="358"/>
      <c r="D4" s="360"/>
      <c r="E4" s="284"/>
      <c r="F4" s="284"/>
      <c r="G4" s="284"/>
      <c r="H4" s="323"/>
      <c r="I4" s="282"/>
      <c r="J4" s="282"/>
    </row>
    <row r="5" spans="2:10" s="41" customFormat="1" ht="27.75" customHeight="1">
      <c r="B5" s="63">
        <v>1</v>
      </c>
      <c r="C5" s="64" t="s">
        <v>1321</v>
      </c>
      <c r="D5" s="90" t="s">
        <v>1322</v>
      </c>
      <c r="E5" s="45">
        <v>227</v>
      </c>
      <c r="F5" s="45">
        <v>141</v>
      </c>
      <c r="G5" s="45">
        <v>308</v>
      </c>
      <c r="H5" s="68">
        <f>SUM(E5:G5)</f>
        <v>676</v>
      </c>
      <c r="I5" s="98">
        <f>SUM(H5/100)*6.5</f>
        <v>43.94</v>
      </c>
      <c r="J5" s="42">
        <f>ROUND(I5,0)</f>
        <v>44</v>
      </c>
    </row>
    <row r="6" spans="2:10" s="41" customFormat="1" ht="27.75" customHeight="1" thickBot="1">
      <c r="B6" s="272" t="s">
        <v>8</v>
      </c>
      <c r="C6" s="273"/>
      <c r="D6" s="274"/>
      <c r="E6" s="46">
        <f>SUM(E5)</f>
        <v>227</v>
      </c>
      <c r="F6" s="46">
        <f>SUM(F5)</f>
        <v>141</v>
      </c>
      <c r="G6" s="46">
        <f>SUM(G5)</f>
        <v>308</v>
      </c>
      <c r="H6" s="69">
        <f aca="true" t="shared" si="0" ref="H6:H34">SUM(E6:G6)</f>
        <v>676</v>
      </c>
      <c r="I6" s="99">
        <f aca="true" t="shared" si="1" ref="I6:I34">SUM(H6/100)*6.5</f>
        <v>43.94</v>
      </c>
      <c r="J6" s="46">
        <f>SUM(J5)</f>
        <v>44</v>
      </c>
    </row>
    <row r="7" spans="2:10" s="41" customFormat="1" ht="27.75" customHeight="1" thickTop="1">
      <c r="B7" s="266">
        <v>2</v>
      </c>
      <c r="C7" s="268" t="s">
        <v>1323</v>
      </c>
      <c r="D7" s="21" t="s">
        <v>1324</v>
      </c>
      <c r="E7" s="45">
        <v>255</v>
      </c>
      <c r="F7" s="45">
        <v>121</v>
      </c>
      <c r="G7" s="45">
        <v>385</v>
      </c>
      <c r="H7" s="70">
        <f t="shared" si="0"/>
        <v>761</v>
      </c>
      <c r="I7" s="100">
        <f t="shared" si="1"/>
        <v>49.465</v>
      </c>
      <c r="J7" s="43">
        <f aca="true" t="shared" si="2" ref="J7:J32">ROUND(I7,0)</f>
        <v>49</v>
      </c>
    </row>
    <row r="8" spans="2:10" s="41" customFormat="1" ht="27.75" customHeight="1">
      <c r="B8" s="267"/>
      <c r="C8" s="269"/>
      <c r="D8" s="90" t="s">
        <v>1325</v>
      </c>
      <c r="E8" s="45">
        <v>137</v>
      </c>
      <c r="F8" s="45">
        <v>61</v>
      </c>
      <c r="G8" s="45">
        <v>162</v>
      </c>
      <c r="H8" s="68">
        <f t="shared" si="0"/>
        <v>360</v>
      </c>
      <c r="I8" s="98">
        <f t="shared" si="1"/>
        <v>23.400000000000002</v>
      </c>
      <c r="J8" s="42">
        <f t="shared" si="2"/>
        <v>23</v>
      </c>
    </row>
    <row r="9" spans="2:10" s="41" customFormat="1" ht="27.75" customHeight="1" thickBot="1">
      <c r="B9" s="272" t="s">
        <v>8</v>
      </c>
      <c r="C9" s="273"/>
      <c r="D9" s="274"/>
      <c r="E9" s="46">
        <f>SUM(E7:E8)</f>
        <v>392</v>
      </c>
      <c r="F9" s="46">
        <f>SUM(F7:F8)</f>
        <v>182</v>
      </c>
      <c r="G9" s="46">
        <f>SUM(G7:G8)</f>
        <v>547</v>
      </c>
      <c r="H9" s="69">
        <f t="shared" si="0"/>
        <v>1121</v>
      </c>
      <c r="I9" s="99">
        <f t="shared" si="1"/>
        <v>72.86500000000001</v>
      </c>
      <c r="J9" s="46">
        <f>SUM(J7:J8)</f>
        <v>72</v>
      </c>
    </row>
    <row r="10" spans="2:10" s="41" customFormat="1" ht="27.75" customHeight="1" thickTop="1">
      <c r="B10" s="22">
        <v>3</v>
      </c>
      <c r="C10" s="49" t="s">
        <v>1326</v>
      </c>
      <c r="D10" s="21" t="s">
        <v>1327</v>
      </c>
      <c r="E10" s="45">
        <v>104</v>
      </c>
      <c r="F10" s="45">
        <v>52</v>
      </c>
      <c r="G10" s="45">
        <v>146</v>
      </c>
      <c r="H10" s="70">
        <f t="shared" si="0"/>
        <v>302</v>
      </c>
      <c r="I10" s="100">
        <f t="shared" si="1"/>
        <v>19.63</v>
      </c>
      <c r="J10" s="43">
        <f t="shared" si="2"/>
        <v>20</v>
      </c>
    </row>
    <row r="11" spans="2:10" s="41" customFormat="1" ht="27.75" customHeight="1" thickBot="1">
      <c r="B11" s="272" t="s">
        <v>8</v>
      </c>
      <c r="C11" s="273"/>
      <c r="D11" s="274"/>
      <c r="E11" s="46">
        <f>SUM(E10)</f>
        <v>104</v>
      </c>
      <c r="F11" s="46">
        <f>SUM(F10)</f>
        <v>52</v>
      </c>
      <c r="G11" s="46">
        <f>SUM(G10)</f>
        <v>146</v>
      </c>
      <c r="H11" s="69">
        <f t="shared" si="0"/>
        <v>302</v>
      </c>
      <c r="I11" s="99">
        <f t="shared" si="1"/>
        <v>19.63</v>
      </c>
      <c r="J11" s="46">
        <f>SUM(J10)</f>
        <v>20</v>
      </c>
    </row>
    <row r="12" spans="2:10" s="41" customFormat="1" ht="27.75" customHeight="1" thickTop="1">
      <c r="B12" s="266">
        <v>4</v>
      </c>
      <c r="C12" s="268" t="s">
        <v>1328</v>
      </c>
      <c r="D12" s="90" t="s">
        <v>1329</v>
      </c>
      <c r="E12" s="45">
        <v>1002</v>
      </c>
      <c r="F12" s="45">
        <v>439</v>
      </c>
      <c r="G12" s="45">
        <v>1006</v>
      </c>
      <c r="H12" s="70">
        <f t="shared" si="0"/>
        <v>2447</v>
      </c>
      <c r="I12" s="100">
        <f t="shared" si="1"/>
        <v>159.055</v>
      </c>
      <c r="J12" s="43">
        <f t="shared" si="2"/>
        <v>159</v>
      </c>
    </row>
    <row r="13" spans="2:10" s="41" customFormat="1" ht="27.75" customHeight="1">
      <c r="B13" s="266"/>
      <c r="C13" s="268"/>
      <c r="D13" s="18" t="s">
        <v>1330</v>
      </c>
      <c r="E13" s="45">
        <v>1154</v>
      </c>
      <c r="F13" s="45">
        <v>489</v>
      </c>
      <c r="G13" s="45">
        <v>1508</v>
      </c>
      <c r="H13" s="68">
        <f t="shared" si="0"/>
        <v>3151</v>
      </c>
      <c r="I13" s="98">
        <f t="shared" si="1"/>
        <v>204.815</v>
      </c>
      <c r="J13" s="42">
        <f t="shared" si="2"/>
        <v>205</v>
      </c>
    </row>
    <row r="14" spans="2:10" s="41" customFormat="1" ht="27.75" customHeight="1">
      <c r="B14" s="266"/>
      <c r="C14" s="268"/>
      <c r="D14" s="91" t="s">
        <v>1331</v>
      </c>
      <c r="E14" s="45">
        <v>586</v>
      </c>
      <c r="F14" s="92">
        <v>305</v>
      </c>
      <c r="G14" s="92">
        <v>879</v>
      </c>
      <c r="H14" s="68">
        <f t="shared" si="0"/>
        <v>1770</v>
      </c>
      <c r="I14" s="98">
        <f t="shared" si="1"/>
        <v>115.05</v>
      </c>
      <c r="J14" s="42">
        <f t="shared" si="2"/>
        <v>115</v>
      </c>
    </row>
    <row r="15" spans="2:10" s="41" customFormat="1" ht="27.75" customHeight="1" thickBot="1">
      <c r="B15" s="272" t="s">
        <v>8</v>
      </c>
      <c r="C15" s="273"/>
      <c r="D15" s="274"/>
      <c r="E15" s="46">
        <f>SUM(E12:E14)</f>
        <v>2742</v>
      </c>
      <c r="F15" s="46">
        <f>SUM(F12:F14)</f>
        <v>1233</v>
      </c>
      <c r="G15" s="46">
        <f>SUM(G12:G14)</f>
        <v>3393</v>
      </c>
      <c r="H15" s="69">
        <f t="shared" si="0"/>
        <v>7368</v>
      </c>
      <c r="I15" s="103">
        <f t="shared" si="1"/>
        <v>478.9200000000001</v>
      </c>
      <c r="J15" s="46">
        <f>SUM(J12:J14)</f>
        <v>479</v>
      </c>
    </row>
    <row r="16" spans="2:10" s="41" customFormat="1" ht="27.75" customHeight="1" thickTop="1">
      <c r="B16" s="266">
        <v>5</v>
      </c>
      <c r="C16" s="268" t="s">
        <v>1332</v>
      </c>
      <c r="D16" s="18" t="s">
        <v>1333</v>
      </c>
      <c r="E16" s="45">
        <v>618</v>
      </c>
      <c r="F16" s="45">
        <v>312</v>
      </c>
      <c r="G16" s="45">
        <v>745</v>
      </c>
      <c r="H16" s="70">
        <f t="shared" si="0"/>
        <v>1675</v>
      </c>
      <c r="I16" s="98">
        <f t="shared" si="1"/>
        <v>108.875</v>
      </c>
      <c r="J16" s="43">
        <f t="shared" si="2"/>
        <v>109</v>
      </c>
    </row>
    <row r="17" spans="2:10" s="41" customFormat="1" ht="27.75" customHeight="1">
      <c r="B17" s="267"/>
      <c r="C17" s="269"/>
      <c r="D17" s="21" t="s">
        <v>1334</v>
      </c>
      <c r="E17" s="45">
        <v>372</v>
      </c>
      <c r="F17" s="45">
        <v>189</v>
      </c>
      <c r="G17" s="45">
        <v>432</v>
      </c>
      <c r="H17" s="68">
        <f t="shared" si="0"/>
        <v>993</v>
      </c>
      <c r="I17" s="98">
        <f t="shared" si="1"/>
        <v>64.545</v>
      </c>
      <c r="J17" s="42">
        <f t="shared" si="2"/>
        <v>65</v>
      </c>
    </row>
    <row r="18" spans="2:10" s="41" customFormat="1" ht="27.75" customHeight="1" thickBot="1">
      <c r="B18" s="272" t="s">
        <v>8</v>
      </c>
      <c r="C18" s="273"/>
      <c r="D18" s="274"/>
      <c r="E18" s="46">
        <f>SUM(E16:E17)</f>
        <v>990</v>
      </c>
      <c r="F18" s="46">
        <f>SUM(F16:F17)</f>
        <v>501</v>
      </c>
      <c r="G18" s="46">
        <f>SUM(G16:G17)</f>
        <v>1177</v>
      </c>
      <c r="H18" s="69">
        <f t="shared" si="0"/>
        <v>2668</v>
      </c>
      <c r="I18" s="99">
        <f t="shared" si="1"/>
        <v>173.42</v>
      </c>
      <c r="J18" s="46">
        <f>SUM(J16:J17)</f>
        <v>174</v>
      </c>
    </row>
    <row r="19" spans="2:10" s="41" customFormat="1" ht="27.75" customHeight="1" thickTop="1">
      <c r="B19" s="19">
        <v>6</v>
      </c>
      <c r="C19" s="20" t="s">
        <v>1335</v>
      </c>
      <c r="D19" s="21" t="s">
        <v>1336</v>
      </c>
      <c r="E19" s="45">
        <v>701</v>
      </c>
      <c r="F19" s="45">
        <v>576</v>
      </c>
      <c r="G19" s="45">
        <v>1148</v>
      </c>
      <c r="H19" s="70">
        <f t="shared" si="0"/>
        <v>2425</v>
      </c>
      <c r="I19" s="100">
        <f t="shared" si="1"/>
        <v>157.625</v>
      </c>
      <c r="J19" s="43">
        <f t="shared" si="2"/>
        <v>158</v>
      </c>
    </row>
    <row r="20" spans="2:10" s="41" customFormat="1" ht="27.75" customHeight="1" thickBot="1">
      <c r="B20" s="272" t="s">
        <v>8</v>
      </c>
      <c r="C20" s="273"/>
      <c r="D20" s="274"/>
      <c r="E20" s="46">
        <f>SUM(E19)</f>
        <v>701</v>
      </c>
      <c r="F20" s="46">
        <f>SUM(F19)</f>
        <v>576</v>
      </c>
      <c r="G20" s="46">
        <f>SUM(G19)</f>
        <v>1148</v>
      </c>
      <c r="H20" s="69">
        <f t="shared" si="0"/>
        <v>2425</v>
      </c>
      <c r="I20" s="99">
        <f t="shared" si="1"/>
        <v>157.625</v>
      </c>
      <c r="J20" s="46">
        <f>SUM(J19)</f>
        <v>158</v>
      </c>
    </row>
    <row r="21" spans="2:10" s="41" customFormat="1" ht="27.75" customHeight="1" thickTop="1">
      <c r="B21" s="275">
        <v>7</v>
      </c>
      <c r="C21" s="276" t="s">
        <v>1337</v>
      </c>
      <c r="D21" s="90" t="s">
        <v>1338</v>
      </c>
      <c r="E21" s="45">
        <v>1284</v>
      </c>
      <c r="F21" s="45">
        <v>462</v>
      </c>
      <c r="G21" s="45">
        <v>1451</v>
      </c>
      <c r="H21" s="70">
        <f t="shared" si="0"/>
        <v>3197</v>
      </c>
      <c r="I21" s="100">
        <f t="shared" si="1"/>
        <v>207.805</v>
      </c>
      <c r="J21" s="43">
        <f t="shared" si="2"/>
        <v>208</v>
      </c>
    </row>
    <row r="22" spans="2:10" s="41" customFormat="1" ht="27.75" customHeight="1">
      <c r="B22" s="275"/>
      <c r="C22" s="276"/>
      <c r="D22" s="18" t="s">
        <v>1339</v>
      </c>
      <c r="E22" s="45">
        <v>256</v>
      </c>
      <c r="F22" s="45">
        <v>158</v>
      </c>
      <c r="G22" s="45">
        <v>361</v>
      </c>
      <c r="H22" s="68">
        <f t="shared" si="0"/>
        <v>775</v>
      </c>
      <c r="I22" s="98">
        <f t="shared" si="1"/>
        <v>50.375</v>
      </c>
      <c r="J22" s="42">
        <f t="shared" si="2"/>
        <v>50</v>
      </c>
    </row>
    <row r="23" spans="2:10" s="41" customFormat="1" ht="27.75" customHeight="1">
      <c r="B23" s="275"/>
      <c r="C23" s="276"/>
      <c r="D23" s="90" t="s">
        <v>1340</v>
      </c>
      <c r="E23" s="45">
        <v>1024</v>
      </c>
      <c r="F23" s="45">
        <v>361</v>
      </c>
      <c r="G23" s="45">
        <v>757</v>
      </c>
      <c r="H23" s="68">
        <f t="shared" si="0"/>
        <v>2142</v>
      </c>
      <c r="I23" s="98">
        <f t="shared" si="1"/>
        <v>139.23000000000002</v>
      </c>
      <c r="J23" s="42">
        <f t="shared" si="2"/>
        <v>139</v>
      </c>
    </row>
    <row r="24" spans="2:10" s="41" customFormat="1" ht="27.75" customHeight="1" thickBot="1">
      <c r="B24" s="277" t="s">
        <v>8</v>
      </c>
      <c r="C24" s="277"/>
      <c r="D24" s="277"/>
      <c r="E24" s="46">
        <f>SUM(E21:E23)</f>
        <v>2564</v>
      </c>
      <c r="F24" s="46">
        <f>SUM(F21:F23)</f>
        <v>981</v>
      </c>
      <c r="G24" s="46">
        <f>SUM(G21:G23)</f>
        <v>2569</v>
      </c>
      <c r="H24" s="69">
        <f t="shared" si="0"/>
        <v>6114</v>
      </c>
      <c r="I24" s="99">
        <f t="shared" si="1"/>
        <v>397.41</v>
      </c>
      <c r="J24" s="46">
        <f>SUM(J21:J23)</f>
        <v>397</v>
      </c>
    </row>
    <row r="25" spans="2:10" s="41" customFormat="1" ht="27.75" customHeight="1" thickTop="1">
      <c r="B25" s="275">
        <v>8</v>
      </c>
      <c r="C25" s="276" t="s">
        <v>1341</v>
      </c>
      <c r="D25" s="18" t="s">
        <v>1342</v>
      </c>
      <c r="E25" s="45">
        <v>582</v>
      </c>
      <c r="F25" s="45">
        <v>615</v>
      </c>
      <c r="G25" s="45">
        <v>1666</v>
      </c>
      <c r="H25" s="70">
        <f t="shared" si="0"/>
        <v>2863</v>
      </c>
      <c r="I25" s="100">
        <f t="shared" si="1"/>
        <v>186.095</v>
      </c>
      <c r="J25" s="43">
        <f t="shared" si="2"/>
        <v>186</v>
      </c>
    </row>
    <row r="26" spans="2:10" s="41" customFormat="1" ht="27.75" customHeight="1">
      <c r="B26" s="275"/>
      <c r="C26" s="276"/>
      <c r="D26" s="90" t="s">
        <v>1343</v>
      </c>
      <c r="E26" s="45">
        <v>611</v>
      </c>
      <c r="F26" s="45">
        <v>481</v>
      </c>
      <c r="G26" s="45">
        <v>1766</v>
      </c>
      <c r="H26" s="68">
        <f t="shared" si="0"/>
        <v>2858</v>
      </c>
      <c r="I26" s="98">
        <f t="shared" si="1"/>
        <v>185.76999999999998</v>
      </c>
      <c r="J26" s="42">
        <f t="shared" si="2"/>
        <v>186</v>
      </c>
    </row>
    <row r="27" spans="2:10" s="41" customFormat="1" ht="27.75" customHeight="1" thickBot="1">
      <c r="B27" s="364" t="s">
        <v>8</v>
      </c>
      <c r="C27" s="364"/>
      <c r="D27" s="364"/>
      <c r="E27" s="46">
        <f>SUM(E25:E26)</f>
        <v>1193</v>
      </c>
      <c r="F27" s="46">
        <f>SUM(F25:F26)</f>
        <v>1096</v>
      </c>
      <c r="G27" s="46">
        <f>SUM(G25:G26)</f>
        <v>3432</v>
      </c>
      <c r="H27" s="69">
        <f t="shared" si="0"/>
        <v>5721</v>
      </c>
      <c r="I27" s="99">
        <f t="shared" si="1"/>
        <v>371.865</v>
      </c>
      <c r="J27" s="46">
        <f>SUM(J25:J26)</f>
        <v>372</v>
      </c>
    </row>
    <row r="28" spans="2:10" s="41" customFormat="1" ht="27.75" customHeight="1" thickTop="1">
      <c r="B28" s="22">
        <v>9</v>
      </c>
      <c r="C28" s="177" t="s">
        <v>1344</v>
      </c>
      <c r="D28" s="21" t="s">
        <v>1345</v>
      </c>
      <c r="E28" s="45">
        <v>350</v>
      </c>
      <c r="F28" s="45">
        <v>98</v>
      </c>
      <c r="G28" s="45">
        <v>154</v>
      </c>
      <c r="H28" s="70">
        <f t="shared" si="0"/>
        <v>602</v>
      </c>
      <c r="I28" s="100">
        <f t="shared" si="1"/>
        <v>39.129999999999995</v>
      </c>
      <c r="J28" s="43">
        <f t="shared" si="2"/>
        <v>39</v>
      </c>
    </row>
    <row r="29" spans="2:10" s="41" customFormat="1" ht="27.75" customHeight="1" thickBot="1">
      <c r="B29" s="365" t="s">
        <v>8</v>
      </c>
      <c r="C29" s="366"/>
      <c r="D29" s="367"/>
      <c r="E29" s="46">
        <f>SUM(E28)</f>
        <v>350</v>
      </c>
      <c r="F29" s="46">
        <f>SUM(F28)</f>
        <v>98</v>
      </c>
      <c r="G29" s="46">
        <f>SUM(G28)</f>
        <v>154</v>
      </c>
      <c r="H29" s="69">
        <f t="shared" si="0"/>
        <v>602</v>
      </c>
      <c r="I29" s="99">
        <f t="shared" si="1"/>
        <v>39.129999999999995</v>
      </c>
      <c r="J29" s="46">
        <f>SUM(J28)</f>
        <v>39</v>
      </c>
    </row>
    <row r="30" spans="2:10" s="41" customFormat="1" ht="27.75" customHeight="1" thickTop="1">
      <c r="B30" s="22">
        <v>10</v>
      </c>
      <c r="C30" s="49" t="s">
        <v>1346</v>
      </c>
      <c r="D30" s="21" t="s">
        <v>1346</v>
      </c>
      <c r="E30" s="45">
        <v>584</v>
      </c>
      <c r="F30" s="45">
        <v>707</v>
      </c>
      <c r="G30" s="45">
        <v>1439</v>
      </c>
      <c r="H30" s="70">
        <f t="shared" si="0"/>
        <v>2730</v>
      </c>
      <c r="I30" s="100">
        <f t="shared" si="1"/>
        <v>177.45000000000002</v>
      </c>
      <c r="J30" s="43">
        <f t="shared" si="2"/>
        <v>177</v>
      </c>
    </row>
    <row r="31" spans="2:10" s="41" customFormat="1" ht="27.75" customHeight="1" thickBot="1">
      <c r="B31" s="365" t="s">
        <v>8</v>
      </c>
      <c r="C31" s="366"/>
      <c r="D31" s="367"/>
      <c r="E31" s="46">
        <f>SUM(E30)</f>
        <v>584</v>
      </c>
      <c r="F31" s="46">
        <f>SUM(F30)</f>
        <v>707</v>
      </c>
      <c r="G31" s="46">
        <f>SUM(G30)</f>
        <v>1439</v>
      </c>
      <c r="H31" s="69">
        <f t="shared" si="0"/>
        <v>2730</v>
      </c>
      <c r="I31" s="99">
        <f t="shared" si="1"/>
        <v>177.45000000000002</v>
      </c>
      <c r="J31" s="46">
        <f>SUM(J30)</f>
        <v>177</v>
      </c>
    </row>
    <row r="32" spans="2:10" s="41" customFormat="1" ht="27.75" customHeight="1" thickTop="1">
      <c r="B32" s="22">
        <v>11</v>
      </c>
      <c r="C32" s="49" t="s">
        <v>1347</v>
      </c>
      <c r="D32" s="21" t="s">
        <v>1348</v>
      </c>
      <c r="E32" s="45">
        <v>438</v>
      </c>
      <c r="F32" s="45">
        <v>177</v>
      </c>
      <c r="G32" s="45">
        <v>466</v>
      </c>
      <c r="H32" s="70">
        <f t="shared" si="0"/>
        <v>1081</v>
      </c>
      <c r="I32" s="100">
        <f t="shared" si="1"/>
        <v>70.265</v>
      </c>
      <c r="J32" s="43">
        <f t="shared" si="2"/>
        <v>70</v>
      </c>
    </row>
    <row r="33" spans="2:10" s="41" customFormat="1" ht="27.75" customHeight="1" thickBot="1">
      <c r="B33" s="272" t="s">
        <v>8</v>
      </c>
      <c r="C33" s="273"/>
      <c r="D33" s="274"/>
      <c r="E33" s="46">
        <f>SUM(E32)</f>
        <v>438</v>
      </c>
      <c r="F33" s="46">
        <f>SUM(F32)</f>
        <v>177</v>
      </c>
      <c r="G33" s="46">
        <f>SUM(G32)</f>
        <v>466</v>
      </c>
      <c r="H33" s="69">
        <f t="shared" si="0"/>
        <v>1081</v>
      </c>
      <c r="I33" s="99">
        <f t="shared" si="1"/>
        <v>70.265</v>
      </c>
      <c r="J33" s="46">
        <f>SUM(J32)</f>
        <v>70</v>
      </c>
    </row>
    <row r="34" spans="2:10" s="41" customFormat="1" ht="27.75" customHeight="1" thickBot="1" thickTop="1">
      <c r="B34" s="272" t="s">
        <v>59</v>
      </c>
      <c r="C34" s="273"/>
      <c r="D34" s="274"/>
      <c r="E34" s="93">
        <f>E33+E31+E29+E27+E24+E20+E18+E15+E11+E9+E6</f>
        <v>10285</v>
      </c>
      <c r="F34" s="93">
        <f>F33+F31+F29+F27+F24+F20+F18+F15+F11+F9+F6</f>
        <v>5744</v>
      </c>
      <c r="G34" s="93">
        <f>G33+G31+G29+G27+G24+G20+G18+G15+G11+G9+G6</f>
        <v>14779</v>
      </c>
      <c r="H34" s="94">
        <f t="shared" si="0"/>
        <v>30808</v>
      </c>
      <c r="I34" s="101">
        <f t="shared" si="1"/>
        <v>2002.52</v>
      </c>
      <c r="J34" s="201">
        <f>J33+J31+J29+J27+J24+J20+J18+J15+J11+J9+J6</f>
        <v>2002</v>
      </c>
    </row>
    <row r="35" spans="2:8" ht="27.75" customHeight="1" thickTop="1">
      <c r="B35" s="2"/>
      <c r="C35" s="2"/>
      <c r="D35" s="2"/>
      <c r="E35" s="82"/>
      <c r="F35" s="82"/>
      <c r="G35" s="82"/>
      <c r="H35" s="83"/>
    </row>
    <row r="36" spans="2:7" ht="27.75" customHeight="1">
      <c r="B36" s="2"/>
      <c r="C36" s="4"/>
      <c r="D36" s="4"/>
      <c r="E36" s="2"/>
      <c r="F36" s="2"/>
      <c r="G36" s="2"/>
    </row>
    <row r="37" spans="2:7" ht="27.75" customHeight="1">
      <c r="B37" s="5"/>
      <c r="C37" s="6"/>
      <c r="D37" s="7"/>
      <c r="E37" s="8"/>
      <c r="F37" s="5"/>
      <c r="G37" s="5"/>
    </row>
    <row r="38" spans="2:7" ht="27.75" customHeight="1">
      <c r="B38" s="5"/>
      <c r="C38" s="6"/>
      <c r="D38" s="7"/>
      <c r="E38" s="8"/>
      <c r="F38" s="5"/>
      <c r="G38" s="5"/>
    </row>
    <row r="39" spans="2:7" ht="15">
      <c r="B39" s="5"/>
      <c r="C39" s="6"/>
      <c r="D39" s="7"/>
      <c r="E39" s="8"/>
      <c r="F39" s="8"/>
      <c r="G39" s="8"/>
    </row>
  </sheetData>
  <sheetProtection/>
  <mergeCells count="32">
    <mergeCell ref="J3:J4"/>
    <mergeCell ref="B29:D29"/>
    <mergeCell ref="B31:D31"/>
    <mergeCell ref="B9:D9"/>
    <mergeCell ref="G3:G4"/>
    <mergeCell ref="B6:D6"/>
    <mergeCell ref="B7:B8"/>
    <mergeCell ref="C7:C8"/>
    <mergeCell ref="I3:I4"/>
    <mergeCell ref="H3:H4"/>
    <mergeCell ref="B33:D33"/>
    <mergeCell ref="B34:D34"/>
    <mergeCell ref="B25:B26"/>
    <mergeCell ref="C25:C26"/>
    <mergeCell ref="B11:D11"/>
    <mergeCell ref="B12:B14"/>
    <mergeCell ref="C12:C14"/>
    <mergeCell ref="B15:D15"/>
    <mergeCell ref="B16:B17"/>
    <mergeCell ref="C16:C17"/>
    <mergeCell ref="B18:D18"/>
    <mergeCell ref="B20:D20"/>
    <mergeCell ref="B21:B23"/>
    <mergeCell ref="C21:C23"/>
    <mergeCell ref="B24:D24"/>
    <mergeCell ref="B27:D27"/>
    <mergeCell ref="B2:G2"/>
    <mergeCell ref="B3:B4"/>
    <mergeCell ref="C3:C4"/>
    <mergeCell ref="D3:D4"/>
    <mergeCell ref="F3:F4"/>
    <mergeCell ref="E3:E4"/>
  </mergeCells>
  <printOptions/>
  <pageMargins left="0.45" right="0.25" top="0.25" bottom="0.2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3">
      <selection activeCell="N21" sqref="N21"/>
    </sheetView>
  </sheetViews>
  <sheetFormatPr defaultColWidth="9.140625" defaultRowHeight="15"/>
  <cols>
    <col min="1" max="1" width="3.28125" style="0" customWidth="1"/>
    <col min="2" max="2" width="6.421875" style="0" customWidth="1"/>
    <col min="3" max="3" width="18.421875" style="0" customWidth="1"/>
    <col min="4" max="4" width="15.7109375" style="0" customWidth="1"/>
    <col min="6" max="6" width="9.8515625" style="0" customWidth="1"/>
    <col min="7" max="7" width="11.00390625" style="0" customWidth="1"/>
    <col min="9" max="9" width="0" style="0" hidden="1" customWidth="1"/>
    <col min="10" max="10" width="9.140625" style="0" customWidth="1"/>
  </cols>
  <sheetData>
    <row r="2" spans="2:7" ht="18.75" customHeight="1">
      <c r="B2" s="213"/>
      <c r="C2" s="213"/>
      <c r="D2" s="213"/>
      <c r="E2" s="213"/>
      <c r="F2" s="213"/>
      <c r="G2" s="213"/>
    </row>
    <row r="3" spans="2:7" ht="18.75">
      <c r="B3" s="214" t="s">
        <v>1349</v>
      </c>
      <c r="C3" s="214"/>
      <c r="D3" s="214"/>
      <c r="E3" s="214"/>
      <c r="F3" s="214"/>
      <c r="G3" s="214"/>
    </row>
    <row r="4" spans="2:10" s="41" customFormat="1" ht="15" customHeight="1">
      <c r="B4" s="260" t="s">
        <v>1</v>
      </c>
      <c r="C4" s="358" t="s">
        <v>2</v>
      </c>
      <c r="D4" s="359" t="s">
        <v>3</v>
      </c>
      <c r="E4" s="283" t="s">
        <v>1409</v>
      </c>
      <c r="F4" s="368" t="s">
        <v>1407</v>
      </c>
      <c r="G4" s="368" t="s">
        <v>1404</v>
      </c>
      <c r="H4" s="322" t="s">
        <v>8</v>
      </c>
      <c r="I4" s="281"/>
      <c r="J4" s="281"/>
    </row>
    <row r="5" spans="2:10" s="41" customFormat="1" ht="18.75">
      <c r="B5" s="261"/>
      <c r="C5" s="358"/>
      <c r="D5" s="360"/>
      <c r="E5" s="284"/>
      <c r="F5" s="369"/>
      <c r="G5" s="369"/>
      <c r="H5" s="323"/>
      <c r="I5" s="282"/>
      <c r="J5" s="282"/>
    </row>
    <row r="6" spans="2:10" s="41" customFormat="1" ht="27.75" customHeight="1">
      <c r="B6" s="270">
        <v>1</v>
      </c>
      <c r="C6" s="271" t="s">
        <v>1350</v>
      </c>
      <c r="D6" s="16" t="s">
        <v>1351</v>
      </c>
      <c r="E6" s="45">
        <v>508</v>
      </c>
      <c r="F6" s="45">
        <v>109</v>
      </c>
      <c r="G6" s="45">
        <v>200</v>
      </c>
      <c r="H6" s="68">
        <f>SUM(E6:G6)</f>
        <v>817</v>
      </c>
      <c r="I6" s="98">
        <f>SUM(H6/100)*6.78</f>
        <v>55.3926</v>
      </c>
      <c r="J6" s="42">
        <f>ROUND(I6,0)</f>
        <v>55</v>
      </c>
    </row>
    <row r="7" spans="2:10" s="41" customFormat="1" ht="33" customHeight="1">
      <c r="B7" s="266"/>
      <c r="C7" s="268"/>
      <c r="D7" s="16" t="s">
        <v>1352</v>
      </c>
      <c r="E7" s="45">
        <v>219</v>
      </c>
      <c r="F7" s="45">
        <v>45</v>
      </c>
      <c r="G7" s="45">
        <v>50</v>
      </c>
      <c r="H7" s="68">
        <f aca="true" t="shared" si="0" ref="H7:H20">SUM(E7:G7)</f>
        <v>314</v>
      </c>
      <c r="I7" s="98">
        <f aca="true" t="shared" si="1" ref="I7:I20">SUM(H7/100)*6.78</f>
        <v>21.2892</v>
      </c>
      <c r="J7" s="42">
        <f aca="true" t="shared" si="2" ref="J7:J18">ROUND(I7,0)</f>
        <v>21</v>
      </c>
    </row>
    <row r="8" spans="2:10" s="41" customFormat="1" ht="27.75" customHeight="1">
      <c r="B8" s="267"/>
      <c r="C8" s="269"/>
      <c r="D8" s="16" t="s">
        <v>1353</v>
      </c>
      <c r="E8" s="45"/>
      <c r="F8" s="45"/>
      <c r="G8" s="45"/>
      <c r="H8" s="68">
        <f t="shared" si="0"/>
        <v>0</v>
      </c>
      <c r="I8" s="98">
        <f t="shared" si="1"/>
        <v>0</v>
      </c>
      <c r="J8" s="42">
        <f t="shared" si="2"/>
        <v>0</v>
      </c>
    </row>
    <row r="9" spans="2:10" s="41" customFormat="1" ht="27.75" customHeight="1" thickBot="1">
      <c r="B9" s="272" t="s">
        <v>8</v>
      </c>
      <c r="C9" s="273"/>
      <c r="D9" s="274"/>
      <c r="E9" s="46">
        <f>SUM(E6:E8)</f>
        <v>727</v>
      </c>
      <c r="F9" s="46">
        <f>SUM(F6:F8)</f>
        <v>154</v>
      </c>
      <c r="G9" s="46">
        <f>SUM(G6:G8)</f>
        <v>250</v>
      </c>
      <c r="H9" s="69">
        <f t="shared" si="0"/>
        <v>1131</v>
      </c>
      <c r="I9" s="99">
        <f t="shared" si="1"/>
        <v>76.68180000000001</v>
      </c>
      <c r="J9" s="46">
        <f>SUM(J6:J8)</f>
        <v>76</v>
      </c>
    </row>
    <row r="10" spans="2:10" s="41" customFormat="1" ht="27.75" customHeight="1" thickTop="1">
      <c r="B10" s="266">
        <v>2</v>
      </c>
      <c r="C10" s="268" t="s">
        <v>1354</v>
      </c>
      <c r="D10" s="17" t="s">
        <v>1355</v>
      </c>
      <c r="E10" s="45">
        <v>491</v>
      </c>
      <c r="F10" s="45">
        <v>283</v>
      </c>
      <c r="G10" s="45">
        <v>1039</v>
      </c>
      <c r="H10" s="70">
        <f t="shared" si="0"/>
        <v>1813</v>
      </c>
      <c r="I10" s="100">
        <f t="shared" si="1"/>
        <v>122.92139999999999</v>
      </c>
      <c r="J10" s="43">
        <f t="shared" si="2"/>
        <v>123</v>
      </c>
    </row>
    <row r="11" spans="2:10" s="41" customFormat="1" ht="27.75" customHeight="1">
      <c r="B11" s="266"/>
      <c r="C11" s="268"/>
      <c r="D11" s="16" t="s">
        <v>1356</v>
      </c>
      <c r="E11" s="45">
        <v>484</v>
      </c>
      <c r="F11" s="45">
        <v>452</v>
      </c>
      <c r="G11" s="45">
        <v>1071</v>
      </c>
      <c r="H11" s="68">
        <f t="shared" si="0"/>
        <v>2007</v>
      </c>
      <c r="I11" s="98">
        <f t="shared" si="1"/>
        <v>136.0746</v>
      </c>
      <c r="J11" s="42">
        <f t="shared" si="2"/>
        <v>136</v>
      </c>
    </row>
    <row r="12" spans="2:10" s="41" customFormat="1" ht="27.75" customHeight="1">
      <c r="B12" s="267"/>
      <c r="C12" s="269"/>
      <c r="D12" s="16" t="s">
        <v>1357</v>
      </c>
      <c r="E12" s="45">
        <v>153</v>
      </c>
      <c r="F12" s="45">
        <v>86</v>
      </c>
      <c r="G12" s="45">
        <v>293</v>
      </c>
      <c r="H12" s="68">
        <f t="shared" si="0"/>
        <v>532</v>
      </c>
      <c r="I12" s="98">
        <f t="shared" si="1"/>
        <v>36.0696</v>
      </c>
      <c r="J12" s="42">
        <f t="shared" si="2"/>
        <v>36</v>
      </c>
    </row>
    <row r="13" spans="2:10" s="41" customFormat="1" ht="27.75" customHeight="1" thickBot="1">
      <c r="B13" s="272" t="s">
        <v>8</v>
      </c>
      <c r="C13" s="273"/>
      <c r="D13" s="274"/>
      <c r="E13" s="46">
        <f>SUM(E10:E12)</f>
        <v>1128</v>
      </c>
      <c r="F13" s="46">
        <f>SUM(F10:F12)</f>
        <v>821</v>
      </c>
      <c r="G13" s="46">
        <f>SUM(G10:G12)</f>
        <v>2403</v>
      </c>
      <c r="H13" s="69">
        <f t="shared" si="0"/>
        <v>4352</v>
      </c>
      <c r="I13" s="99">
        <f t="shared" si="1"/>
        <v>295.0656</v>
      </c>
      <c r="J13" s="46">
        <f>SUM(J10:J12)</f>
        <v>295</v>
      </c>
    </row>
    <row r="14" spans="2:10" s="41" customFormat="1" ht="27.75" customHeight="1" thickTop="1">
      <c r="B14" s="267">
        <v>3</v>
      </c>
      <c r="C14" s="269" t="s">
        <v>1358</v>
      </c>
      <c r="D14" s="17" t="s">
        <v>1359</v>
      </c>
      <c r="E14" s="45">
        <v>375</v>
      </c>
      <c r="F14" s="45">
        <v>255</v>
      </c>
      <c r="G14" s="45">
        <v>938</v>
      </c>
      <c r="H14" s="70">
        <f t="shared" si="0"/>
        <v>1568</v>
      </c>
      <c r="I14" s="100">
        <f t="shared" si="1"/>
        <v>106.3104</v>
      </c>
      <c r="J14" s="43">
        <f t="shared" si="2"/>
        <v>106</v>
      </c>
    </row>
    <row r="15" spans="2:10" s="41" customFormat="1" ht="27.75" customHeight="1">
      <c r="B15" s="275"/>
      <c r="C15" s="276"/>
      <c r="D15" s="16" t="s">
        <v>1360</v>
      </c>
      <c r="E15" s="45">
        <v>211</v>
      </c>
      <c r="F15" s="45">
        <v>149</v>
      </c>
      <c r="G15" s="45">
        <v>646</v>
      </c>
      <c r="H15" s="68">
        <f t="shared" si="0"/>
        <v>1006</v>
      </c>
      <c r="I15" s="98">
        <f t="shared" si="1"/>
        <v>68.2068</v>
      </c>
      <c r="J15" s="42">
        <f t="shared" si="2"/>
        <v>68</v>
      </c>
    </row>
    <row r="16" spans="2:10" s="41" customFormat="1" ht="27.75" customHeight="1" thickBot="1">
      <c r="B16" s="272" t="s">
        <v>8</v>
      </c>
      <c r="C16" s="273"/>
      <c r="D16" s="274"/>
      <c r="E16" s="46">
        <f>SUM(E14:E15)</f>
        <v>586</v>
      </c>
      <c r="F16" s="46">
        <f>SUM(F14:F15)</f>
        <v>404</v>
      </c>
      <c r="G16" s="46">
        <f>SUM(G14:G15)</f>
        <v>1584</v>
      </c>
      <c r="H16" s="69">
        <f t="shared" si="0"/>
        <v>2574</v>
      </c>
      <c r="I16" s="99">
        <f t="shared" si="1"/>
        <v>174.5172</v>
      </c>
      <c r="J16" s="46">
        <f>SUM(J14:J15)</f>
        <v>174</v>
      </c>
    </row>
    <row r="17" spans="2:10" s="41" customFormat="1" ht="27.75" customHeight="1" thickTop="1">
      <c r="B17" s="266">
        <v>4</v>
      </c>
      <c r="C17" s="268" t="s">
        <v>1361</v>
      </c>
      <c r="D17" s="17" t="s">
        <v>1362</v>
      </c>
      <c r="E17" s="45">
        <v>260</v>
      </c>
      <c r="F17" s="45">
        <v>80</v>
      </c>
      <c r="G17" s="45">
        <v>211</v>
      </c>
      <c r="H17" s="70">
        <f t="shared" si="0"/>
        <v>551</v>
      </c>
      <c r="I17" s="100">
        <f t="shared" si="1"/>
        <v>37.3578</v>
      </c>
      <c r="J17" s="43">
        <f t="shared" si="2"/>
        <v>37</v>
      </c>
    </row>
    <row r="18" spans="2:10" s="41" customFormat="1" ht="27.75" customHeight="1">
      <c r="B18" s="267"/>
      <c r="C18" s="269"/>
      <c r="D18" s="16" t="s">
        <v>1363</v>
      </c>
      <c r="E18" s="45">
        <v>272</v>
      </c>
      <c r="F18" s="45">
        <v>105</v>
      </c>
      <c r="G18" s="45">
        <v>203</v>
      </c>
      <c r="H18" s="68">
        <f t="shared" si="0"/>
        <v>580</v>
      </c>
      <c r="I18" s="98">
        <f t="shared" si="1"/>
        <v>39.324</v>
      </c>
      <c r="J18" s="42">
        <f t="shared" si="2"/>
        <v>39</v>
      </c>
    </row>
    <row r="19" spans="2:10" s="41" customFormat="1" ht="27.75" customHeight="1" thickBot="1">
      <c r="B19" s="272" t="s">
        <v>8</v>
      </c>
      <c r="C19" s="273"/>
      <c r="D19" s="274"/>
      <c r="E19" s="46">
        <f>SUM(E17:E18)</f>
        <v>532</v>
      </c>
      <c r="F19" s="46">
        <f>SUM(F17:F18)</f>
        <v>185</v>
      </c>
      <c r="G19" s="46">
        <f>SUM(G17:G18)</f>
        <v>414</v>
      </c>
      <c r="H19" s="69">
        <f t="shared" si="0"/>
        <v>1131</v>
      </c>
      <c r="I19" s="99">
        <f t="shared" si="1"/>
        <v>76.68180000000001</v>
      </c>
      <c r="J19" s="46">
        <f>SUM(J17:J18)</f>
        <v>76</v>
      </c>
    </row>
    <row r="20" spans="2:10" s="41" customFormat="1" ht="27.75" customHeight="1" thickBot="1" thickTop="1">
      <c r="B20" s="278" t="s">
        <v>59</v>
      </c>
      <c r="C20" s="279"/>
      <c r="D20" s="280"/>
      <c r="E20" s="48">
        <f>E19+E16+E13+E9</f>
        <v>2973</v>
      </c>
      <c r="F20" s="48">
        <f>F19+F16+F13+F9</f>
        <v>1564</v>
      </c>
      <c r="G20" s="48">
        <f>G19+G16+G13+G9</f>
        <v>4651</v>
      </c>
      <c r="H20" s="80">
        <f t="shared" si="0"/>
        <v>9188</v>
      </c>
      <c r="I20" s="101">
        <f t="shared" si="1"/>
        <v>622.9464</v>
      </c>
      <c r="J20" s="191">
        <f>J19+J16+J13+J9</f>
        <v>621</v>
      </c>
    </row>
    <row r="21" spans="2:7" s="41" customFormat="1" ht="27.75" customHeight="1" thickTop="1">
      <c r="B21" s="55"/>
      <c r="C21" s="55"/>
      <c r="D21" s="55"/>
      <c r="E21" s="56"/>
      <c r="F21" s="56"/>
      <c r="G21" s="56"/>
    </row>
    <row r="22" spans="2:7" ht="27.75" customHeight="1">
      <c r="B22" s="2"/>
      <c r="C22" s="4"/>
      <c r="D22" s="4"/>
      <c r="E22" s="2"/>
      <c r="F22" s="2"/>
      <c r="G22" s="2"/>
    </row>
    <row r="23" spans="2:7" ht="27.75" customHeight="1">
      <c r="B23" s="5"/>
      <c r="C23" s="6"/>
      <c r="D23" s="7"/>
      <c r="E23" s="8"/>
      <c r="F23" s="5"/>
      <c r="G23" s="5"/>
    </row>
    <row r="24" spans="2:7" ht="27.75" customHeight="1">
      <c r="B24" s="5"/>
      <c r="C24" s="6"/>
      <c r="D24" s="7"/>
      <c r="E24" s="8"/>
      <c r="F24" s="5"/>
      <c r="G24" s="5"/>
    </row>
    <row r="25" spans="2:7" ht="27.75" customHeight="1">
      <c r="B25" s="5"/>
      <c r="C25" s="6"/>
      <c r="D25" s="7"/>
      <c r="E25" s="8"/>
      <c r="F25" s="8"/>
      <c r="G25" s="8"/>
    </row>
    <row r="26" spans="2:7" ht="15">
      <c r="B26" s="5"/>
      <c r="C26" s="6"/>
      <c r="D26" s="7"/>
      <c r="E26" s="8"/>
      <c r="F26" s="8"/>
      <c r="G26" s="8"/>
    </row>
  </sheetData>
  <sheetProtection/>
  <mergeCells count="24">
    <mergeCell ref="J4:J5"/>
    <mergeCell ref="B10:B12"/>
    <mergeCell ref="C10:C12"/>
    <mergeCell ref="G4:G5"/>
    <mergeCell ref="B6:B8"/>
    <mergeCell ref="C6:C8"/>
    <mergeCell ref="B9:D9"/>
    <mergeCell ref="I4:I5"/>
    <mergeCell ref="H4:H5"/>
    <mergeCell ref="B19:D19"/>
    <mergeCell ref="B20:D20"/>
    <mergeCell ref="B13:D13"/>
    <mergeCell ref="B14:B15"/>
    <mergeCell ref="C14:C15"/>
    <mergeCell ref="B16:D16"/>
    <mergeCell ref="B17:B18"/>
    <mergeCell ref="C17:C18"/>
    <mergeCell ref="B2:G2"/>
    <mergeCell ref="B3:G3"/>
    <mergeCell ref="B4:B5"/>
    <mergeCell ref="C4:C5"/>
    <mergeCell ref="D4:D5"/>
    <mergeCell ref="F4:F5"/>
    <mergeCell ref="E4:E5"/>
  </mergeCells>
  <printOptions/>
  <pageMargins left="0.45" right="0.2" top="0.25" bottom="0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16">
      <selection activeCell="M21" sqref="M21:M22"/>
    </sheetView>
  </sheetViews>
  <sheetFormatPr defaultColWidth="9.140625" defaultRowHeight="15"/>
  <cols>
    <col min="1" max="1" width="4.00390625" style="0" customWidth="1"/>
    <col min="2" max="2" width="6.00390625" style="0" customWidth="1"/>
    <col min="3" max="3" width="19.7109375" style="0" customWidth="1"/>
    <col min="4" max="4" width="19.421875" style="0" customWidth="1"/>
    <col min="6" max="6" width="11.28125" style="0" customWidth="1"/>
    <col min="7" max="7" width="11.57421875" style="0" customWidth="1"/>
    <col min="9" max="9" width="0" style="0" hidden="1" customWidth="1"/>
    <col min="10" max="10" width="9.140625" style="0" customWidth="1"/>
  </cols>
  <sheetData>
    <row r="2" spans="2:7" ht="18.75" customHeight="1">
      <c r="B2" s="213"/>
      <c r="C2" s="213"/>
      <c r="D2" s="213"/>
      <c r="E2" s="213"/>
      <c r="F2" s="213"/>
      <c r="G2" s="213"/>
    </row>
    <row r="3" spans="2:7" ht="19.5" thickBot="1">
      <c r="B3" s="214" t="s">
        <v>1364</v>
      </c>
      <c r="C3" s="214"/>
      <c r="D3" s="214"/>
      <c r="E3" s="214"/>
      <c r="F3" s="214"/>
      <c r="G3" s="214"/>
    </row>
    <row r="4" spans="2:10" s="41" customFormat="1" ht="15" customHeight="1">
      <c r="B4" s="260" t="s">
        <v>1</v>
      </c>
      <c r="C4" s="358" t="s">
        <v>2</v>
      </c>
      <c r="D4" s="359" t="s">
        <v>3</v>
      </c>
      <c r="E4" s="283" t="s">
        <v>1406</v>
      </c>
      <c r="F4" s="370" t="s">
        <v>1407</v>
      </c>
      <c r="G4" s="374" t="s">
        <v>1408</v>
      </c>
      <c r="H4" s="295" t="s">
        <v>8</v>
      </c>
      <c r="I4" s="281"/>
      <c r="J4" s="281"/>
    </row>
    <row r="5" spans="2:10" s="41" customFormat="1" ht="19.5" thickBot="1">
      <c r="B5" s="261"/>
      <c r="C5" s="358"/>
      <c r="D5" s="360"/>
      <c r="E5" s="284"/>
      <c r="F5" s="371"/>
      <c r="G5" s="375"/>
      <c r="H5" s="296"/>
      <c r="I5" s="282"/>
      <c r="J5" s="282"/>
    </row>
    <row r="6" spans="2:10" s="41" customFormat="1" ht="27.75" customHeight="1">
      <c r="B6" s="63">
        <v>1</v>
      </c>
      <c r="C6" s="64" t="s">
        <v>1365</v>
      </c>
      <c r="D6" s="16" t="s">
        <v>1366</v>
      </c>
      <c r="E6" s="45">
        <v>275</v>
      </c>
      <c r="F6" s="45">
        <v>300</v>
      </c>
      <c r="G6" s="45">
        <v>897</v>
      </c>
      <c r="H6" s="128">
        <f>SUM(E6:G6)</f>
        <v>1472</v>
      </c>
      <c r="I6" s="120">
        <f>SUM(H6/100)*6.76</f>
        <v>99.5072</v>
      </c>
      <c r="J6" s="42">
        <f>ROUND(I6,0)</f>
        <v>100</v>
      </c>
    </row>
    <row r="7" spans="2:10" s="41" customFormat="1" ht="27.75" customHeight="1" thickBot="1">
      <c r="B7" s="272" t="s">
        <v>8</v>
      </c>
      <c r="C7" s="273"/>
      <c r="D7" s="274"/>
      <c r="E7" s="46">
        <f>SUM(E6)</f>
        <v>275</v>
      </c>
      <c r="F7" s="46">
        <f>SUM(F6)</f>
        <v>300</v>
      </c>
      <c r="G7" s="46">
        <f>SUM(G6)</f>
        <v>897</v>
      </c>
      <c r="H7" s="129">
        <f aca="true" t="shared" si="0" ref="H7:H22">SUM(E7:G7)</f>
        <v>1472</v>
      </c>
      <c r="I7" s="121">
        <f aca="true" t="shared" si="1" ref="I7:I22">SUM(H7/100)*6.76</f>
        <v>99.5072</v>
      </c>
      <c r="J7" s="46">
        <f>SUM(J6)</f>
        <v>100</v>
      </c>
    </row>
    <row r="8" spans="2:12" s="41" customFormat="1" ht="27.75" customHeight="1" thickTop="1">
      <c r="B8" s="22">
        <v>2</v>
      </c>
      <c r="C8" s="17" t="s">
        <v>1367</v>
      </c>
      <c r="D8" s="17" t="s">
        <v>1367</v>
      </c>
      <c r="E8" s="45">
        <v>118</v>
      </c>
      <c r="F8" s="45">
        <v>185</v>
      </c>
      <c r="G8" s="45">
        <v>634</v>
      </c>
      <c r="H8" s="128">
        <f t="shared" si="0"/>
        <v>937</v>
      </c>
      <c r="I8" s="119">
        <f t="shared" si="1"/>
        <v>63.34119999999999</v>
      </c>
      <c r="J8" s="43">
        <f aca="true" t="shared" si="2" ref="J8:J20">ROUND(I8,0)</f>
        <v>63</v>
      </c>
      <c r="L8" s="95"/>
    </row>
    <row r="9" spans="2:10" s="41" customFormat="1" ht="27.75" customHeight="1" thickBot="1">
      <c r="B9" s="272" t="s">
        <v>8</v>
      </c>
      <c r="C9" s="273"/>
      <c r="D9" s="274"/>
      <c r="E9" s="46">
        <f>SUM(E8)</f>
        <v>118</v>
      </c>
      <c r="F9" s="46">
        <f>SUM(F8)</f>
        <v>185</v>
      </c>
      <c r="G9" s="46">
        <f>SUM(G8)</f>
        <v>634</v>
      </c>
      <c r="H9" s="129">
        <f t="shared" si="0"/>
        <v>937</v>
      </c>
      <c r="I9" s="121">
        <f t="shared" si="1"/>
        <v>63.34119999999999</v>
      </c>
      <c r="J9" s="46">
        <f>SUM(J8)</f>
        <v>63</v>
      </c>
    </row>
    <row r="10" spans="2:10" s="41" customFormat="1" ht="27.75" customHeight="1" thickTop="1">
      <c r="B10" s="266">
        <v>3</v>
      </c>
      <c r="C10" s="372" t="s">
        <v>1368</v>
      </c>
      <c r="D10" s="17" t="s">
        <v>1369</v>
      </c>
      <c r="E10" s="45">
        <v>266</v>
      </c>
      <c r="F10" s="45">
        <v>249</v>
      </c>
      <c r="G10" s="45">
        <v>718</v>
      </c>
      <c r="H10" s="128">
        <f t="shared" si="0"/>
        <v>1233</v>
      </c>
      <c r="I10" s="119">
        <f t="shared" si="1"/>
        <v>83.35079999999999</v>
      </c>
      <c r="J10" s="43">
        <f t="shared" si="2"/>
        <v>83</v>
      </c>
    </row>
    <row r="11" spans="2:10" s="41" customFormat="1" ht="27.75" customHeight="1">
      <c r="B11" s="267"/>
      <c r="C11" s="373"/>
      <c r="D11" s="172" t="s">
        <v>1368</v>
      </c>
      <c r="E11" s="45">
        <v>27</v>
      </c>
      <c r="F11" s="45">
        <v>34</v>
      </c>
      <c r="G11" s="45">
        <v>97</v>
      </c>
      <c r="H11" s="130">
        <f t="shared" si="0"/>
        <v>158</v>
      </c>
      <c r="I11" s="120">
        <f t="shared" si="1"/>
        <v>10.6808</v>
      </c>
      <c r="J11" s="42">
        <f t="shared" si="2"/>
        <v>11</v>
      </c>
    </row>
    <row r="12" spans="2:10" s="41" customFormat="1" ht="27.75" customHeight="1" thickBot="1">
      <c r="B12" s="272" t="s">
        <v>8</v>
      </c>
      <c r="C12" s="273"/>
      <c r="D12" s="274"/>
      <c r="E12" s="46">
        <f>SUM(E10:E11)</f>
        <v>293</v>
      </c>
      <c r="F12" s="46">
        <f>SUM(F10:F11)</f>
        <v>283</v>
      </c>
      <c r="G12" s="46">
        <f>SUM(G10:G11)</f>
        <v>815</v>
      </c>
      <c r="H12" s="129">
        <f t="shared" si="0"/>
        <v>1391</v>
      </c>
      <c r="I12" s="121">
        <f t="shared" si="1"/>
        <v>94.0316</v>
      </c>
      <c r="J12" s="46">
        <f>SUM(J10:J11)</f>
        <v>94</v>
      </c>
    </row>
    <row r="13" spans="2:10" s="41" customFormat="1" ht="27.75" customHeight="1" thickTop="1">
      <c r="B13" s="266">
        <v>4</v>
      </c>
      <c r="C13" s="372" t="s">
        <v>1370</v>
      </c>
      <c r="D13" s="17" t="s">
        <v>1371</v>
      </c>
      <c r="E13" s="45">
        <v>31</v>
      </c>
      <c r="F13" s="45">
        <v>113</v>
      </c>
      <c r="G13" s="45">
        <v>476</v>
      </c>
      <c r="H13" s="128">
        <f t="shared" si="0"/>
        <v>620</v>
      </c>
      <c r="I13" s="119">
        <f t="shared" si="1"/>
        <v>41.912</v>
      </c>
      <c r="J13" s="43">
        <f t="shared" si="2"/>
        <v>42</v>
      </c>
    </row>
    <row r="14" spans="2:10" s="41" customFormat="1" ht="27.75" customHeight="1">
      <c r="B14" s="267"/>
      <c r="C14" s="373"/>
      <c r="D14" s="16" t="s">
        <v>1372</v>
      </c>
      <c r="E14" s="45">
        <v>32</v>
      </c>
      <c r="F14" s="45">
        <v>203</v>
      </c>
      <c r="G14" s="45">
        <v>738</v>
      </c>
      <c r="H14" s="130">
        <f t="shared" si="0"/>
        <v>973</v>
      </c>
      <c r="I14" s="120">
        <f t="shared" si="1"/>
        <v>65.7748</v>
      </c>
      <c r="J14" s="42">
        <f t="shared" si="2"/>
        <v>66</v>
      </c>
    </row>
    <row r="15" spans="2:10" s="41" customFormat="1" ht="27.75" customHeight="1" thickBot="1">
      <c r="B15" s="272" t="s">
        <v>8</v>
      </c>
      <c r="C15" s="273"/>
      <c r="D15" s="274"/>
      <c r="E15" s="46">
        <f>SUM(E13:E14)</f>
        <v>63</v>
      </c>
      <c r="F15" s="46">
        <f>SUM(F13:F14)</f>
        <v>316</v>
      </c>
      <c r="G15" s="46">
        <f>SUM(G13:G14)</f>
        <v>1214</v>
      </c>
      <c r="H15" s="129">
        <f t="shared" si="0"/>
        <v>1593</v>
      </c>
      <c r="I15" s="121">
        <f t="shared" si="1"/>
        <v>107.68679999999999</v>
      </c>
      <c r="J15" s="46">
        <f>SUM(J13:J14)</f>
        <v>108</v>
      </c>
    </row>
    <row r="16" spans="2:10" s="41" customFormat="1" ht="27.75" customHeight="1" thickTop="1">
      <c r="B16" s="266">
        <v>5</v>
      </c>
      <c r="C16" s="372" t="s">
        <v>1373</v>
      </c>
      <c r="D16" s="17" t="s">
        <v>1374</v>
      </c>
      <c r="E16" s="45">
        <v>102</v>
      </c>
      <c r="F16" s="45">
        <v>393</v>
      </c>
      <c r="G16" s="45">
        <v>990</v>
      </c>
      <c r="H16" s="128">
        <f t="shared" si="0"/>
        <v>1485</v>
      </c>
      <c r="I16" s="119">
        <f t="shared" si="1"/>
        <v>100.386</v>
      </c>
      <c r="J16" s="43">
        <f t="shared" si="2"/>
        <v>100</v>
      </c>
    </row>
    <row r="17" spans="2:10" s="41" customFormat="1" ht="27.75" customHeight="1">
      <c r="B17" s="266"/>
      <c r="C17" s="372"/>
      <c r="D17" s="16" t="s">
        <v>1375</v>
      </c>
      <c r="E17" s="45">
        <v>152</v>
      </c>
      <c r="F17" s="45">
        <v>473</v>
      </c>
      <c r="G17" s="45">
        <v>938</v>
      </c>
      <c r="H17" s="130">
        <f t="shared" si="0"/>
        <v>1563</v>
      </c>
      <c r="I17" s="120">
        <f t="shared" si="1"/>
        <v>105.6588</v>
      </c>
      <c r="J17" s="42">
        <f t="shared" si="2"/>
        <v>106</v>
      </c>
    </row>
    <row r="18" spans="2:10" s="41" customFormat="1" ht="27.75" customHeight="1">
      <c r="B18" s="267"/>
      <c r="C18" s="373"/>
      <c r="D18" s="16" t="s">
        <v>1376</v>
      </c>
      <c r="E18" s="45">
        <v>139</v>
      </c>
      <c r="F18" s="45">
        <v>284</v>
      </c>
      <c r="G18" s="45">
        <v>681</v>
      </c>
      <c r="H18" s="130">
        <f t="shared" si="0"/>
        <v>1104</v>
      </c>
      <c r="I18" s="120">
        <f t="shared" si="1"/>
        <v>74.6304</v>
      </c>
      <c r="J18" s="42">
        <f t="shared" si="2"/>
        <v>75</v>
      </c>
    </row>
    <row r="19" spans="2:10" s="41" customFormat="1" ht="27.75" customHeight="1" thickBot="1">
      <c r="B19" s="272" t="s">
        <v>8</v>
      </c>
      <c r="C19" s="273"/>
      <c r="D19" s="274"/>
      <c r="E19" s="46">
        <f>SUM(E16:E18)</f>
        <v>393</v>
      </c>
      <c r="F19" s="46">
        <f>SUM(F16:F18)</f>
        <v>1150</v>
      </c>
      <c r="G19" s="46">
        <f>SUM(G16:G18)</f>
        <v>2609</v>
      </c>
      <c r="H19" s="129">
        <f t="shared" si="0"/>
        <v>4152</v>
      </c>
      <c r="I19" s="121">
        <f t="shared" si="1"/>
        <v>280.6752</v>
      </c>
      <c r="J19" s="46">
        <f>SUM(J16:J18)</f>
        <v>281</v>
      </c>
    </row>
    <row r="20" spans="2:10" s="41" customFormat="1" ht="27.75" customHeight="1" thickTop="1">
      <c r="B20" s="22">
        <v>6</v>
      </c>
      <c r="C20" s="17" t="s">
        <v>1377</v>
      </c>
      <c r="D20" s="17" t="s">
        <v>1378</v>
      </c>
      <c r="E20" s="45">
        <v>526</v>
      </c>
      <c r="F20" s="45">
        <v>219</v>
      </c>
      <c r="G20" s="45">
        <v>308</v>
      </c>
      <c r="H20" s="128">
        <f t="shared" si="0"/>
        <v>1053</v>
      </c>
      <c r="I20" s="119">
        <f t="shared" si="1"/>
        <v>71.1828</v>
      </c>
      <c r="J20" s="43">
        <f t="shared" si="2"/>
        <v>71</v>
      </c>
    </row>
    <row r="21" spans="2:10" s="41" customFormat="1" ht="27.75" customHeight="1" thickBot="1">
      <c r="B21" s="272" t="s">
        <v>8</v>
      </c>
      <c r="C21" s="273"/>
      <c r="D21" s="274"/>
      <c r="E21" s="46">
        <f>SUM(E20)</f>
        <v>526</v>
      </c>
      <c r="F21" s="46">
        <f>SUM(F20)</f>
        <v>219</v>
      </c>
      <c r="G21" s="46">
        <f>SUM(G20)</f>
        <v>308</v>
      </c>
      <c r="H21" s="129">
        <f t="shared" si="0"/>
        <v>1053</v>
      </c>
      <c r="I21" s="121">
        <f t="shared" si="1"/>
        <v>71.1828</v>
      </c>
      <c r="J21" s="46">
        <f>SUM(J20)</f>
        <v>71</v>
      </c>
    </row>
    <row r="22" spans="2:10" s="41" customFormat="1" ht="27.75" customHeight="1" thickBot="1" thickTop="1">
      <c r="B22" s="278" t="s">
        <v>59</v>
      </c>
      <c r="C22" s="279"/>
      <c r="D22" s="280"/>
      <c r="E22" s="48">
        <f>E21+E19+E15+E12+E9+E7</f>
        <v>1668</v>
      </c>
      <c r="F22" s="48">
        <f>F21+F19+F15+F12+F9+F7</f>
        <v>2453</v>
      </c>
      <c r="G22" s="48">
        <f>G21+G19+G15+G12+G9+G7</f>
        <v>6477</v>
      </c>
      <c r="H22" s="131">
        <f t="shared" si="0"/>
        <v>10598</v>
      </c>
      <c r="I22" s="159">
        <f t="shared" si="1"/>
        <v>716.4248</v>
      </c>
      <c r="J22" s="191">
        <f>J21+J19+J15+J12+J9+J7</f>
        <v>717</v>
      </c>
    </row>
    <row r="23" spans="2:9" ht="27.75" customHeight="1" thickTop="1">
      <c r="B23" s="2"/>
      <c r="C23" s="2"/>
      <c r="D23" s="2"/>
      <c r="E23" s="82"/>
      <c r="F23" s="82"/>
      <c r="G23" s="82"/>
      <c r="H23" s="83"/>
      <c r="I23" s="83"/>
    </row>
    <row r="24" spans="2:7" ht="27.75" customHeight="1">
      <c r="B24" s="2"/>
      <c r="C24" s="4"/>
      <c r="D24" s="4"/>
      <c r="E24" s="2"/>
      <c r="F24" s="2"/>
      <c r="G24" s="2"/>
    </row>
    <row r="25" spans="2:7" ht="27.75" customHeight="1">
      <c r="B25" s="5"/>
      <c r="C25" s="6"/>
      <c r="D25" s="7"/>
      <c r="E25" s="8"/>
      <c r="F25" s="5"/>
      <c r="G25" s="5"/>
    </row>
    <row r="26" spans="2:7" ht="27.75" customHeight="1">
      <c r="B26" s="5"/>
      <c r="C26" s="6"/>
      <c r="D26" s="7"/>
      <c r="E26" s="8"/>
      <c r="F26" s="5"/>
      <c r="G26" s="5"/>
    </row>
    <row r="27" spans="2:7" ht="15">
      <c r="B27" s="5"/>
      <c r="C27" s="6"/>
      <c r="D27" s="7"/>
      <c r="E27" s="8"/>
      <c r="F27" s="8"/>
      <c r="G27" s="8"/>
    </row>
    <row r="28" spans="2:7" ht="15">
      <c r="B28" s="5"/>
      <c r="C28" s="6"/>
      <c r="D28" s="7"/>
      <c r="E28" s="8"/>
      <c r="F28" s="8"/>
      <c r="G28" s="8"/>
    </row>
  </sheetData>
  <sheetProtection/>
  <mergeCells count="24">
    <mergeCell ref="J4:J5"/>
    <mergeCell ref="B7:D7"/>
    <mergeCell ref="B9:D9"/>
    <mergeCell ref="B10:B11"/>
    <mergeCell ref="C10:C11"/>
    <mergeCell ref="G4:G5"/>
    <mergeCell ref="I4:I5"/>
    <mergeCell ref="H4:H5"/>
    <mergeCell ref="B19:D19"/>
    <mergeCell ref="B21:D21"/>
    <mergeCell ref="B22:D22"/>
    <mergeCell ref="B12:D12"/>
    <mergeCell ref="B13:B14"/>
    <mergeCell ref="C13:C14"/>
    <mergeCell ref="B15:D15"/>
    <mergeCell ref="B16:B18"/>
    <mergeCell ref="C16:C18"/>
    <mergeCell ref="B2:G2"/>
    <mergeCell ref="B3:G3"/>
    <mergeCell ref="B4:B5"/>
    <mergeCell ref="C4:C5"/>
    <mergeCell ref="D4:D5"/>
    <mergeCell ref="F4:F5"/>
    <mergeCell ref="E4:E5"/>
  </mergeCells>
  <printOptions/>
  <pageMargins left="0.45" right="0.2" top="0.25" bottom="0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7">
      <selection activeCell="N18" sqref="N18"/>
    </sheetView>
  </sheetViews>
  <sheetFormatPr defaultColWidth="9.140625" defaultRowHeight="15"/>
  <cols>
    <col min="1" max="1" width="4.8515625" style="0" customWidth="1"/>
    <col min="2" max="2" width="5.28125" style="0" customWidth="1"/>
    <col min="3" max="3" width="16.421875" style="0" customWidth="1"/>
    <col min="4" max="4" width="17.8515625" style="0" customWidth="1"/>
    <col min="6" max="6" width="10.8515625" style="0" customWidth="1"/>
    <col min="7" max="7" width="10.28125" style="0" customWidth="1"/>
    <col min="8" max="8" width="11.421875" style="0" customWidth="1"/>
    <col min="9" max="9" width="0" style="0" hidden="1" customWidth="1"/>
    <col min="10" max="10" width="9.140625" style="0" customWidth="1"/>
  </cols>
  <sheetData>
    <row r="2" spans="2:7" ht="18.75" customHeight="1">
      <c r="B2" s="213"/>
      <c r="C2" s="213"/>
      <c r="D2" s="213"/>
      <c r="E2" s="213"/>
      <c r="F2" s="213"/>
      <c r="G2" s="213"/>
    </row>
    <row r="3" spans="2:7" ht="18.75">
      <c r="B3" s="214" t="s">
        <v>1379</v>
      </c>
      <c r="C3" s="214"/>
      <c r="D3" s="214"/>
      <c r="E3" s="214"/>
      <c r="F3" s="214"/>
      <c r="G3" s="214"/>
    </row>
    <row r="4" spans="1:10" ht="15" customHeight="1">
      <c r="A4" s="41"/>
      <c r="B4" s="260" t="s">
        <v>1</v>
      </c>
      <c r="C4" s="358" t="s">
        <v>2</v>
      </c>
      <c r="D4" s="359" t="s">
        <v>3</v>
      </c>
      <c r="E4" s="283" t="s">
        <v>1409</v>
      </c>
      <c r="F4" s="283" t="s">
        <v>1405</v>
      </c>
      <c r="G4" s="283" t="s">
        <v>1408</v>
      </c>
      <c r="H4" s="322" t="s">
        <v>8</v>
      </c>
      <c r="I4" s="281"/>
      <c r="J4" s="352"/>
    </row>
    <row r="5" spans="1:10" ht="18.75">
      <c r="A5" s="41"/>
      <c r="B5" s="261"/>
      <c r="C5" s="358"/>
      <c r="D5" s="360"/>
      <c r="E5" s="284"/>
      <c r="F5" s="284"/>
      <c r="G5" s="284"/>
      <c r="H5" s="323"/>
      <c r="I5" s="282"/>
      <c r="J5" s="353"/>
    </row>
    <row r="6" spans="1:10" ht="24.75" customHeight="1">
      <c r="A6" s="41"/>
      <c r="B6" s="275">
        <v>1</v>
      </c>
      <c r="C6" s="276" t="s">
        <v>1380</v>
      </c>
      <c r="D6" s="16" t="s">
        <v>1381</v>
      </c>
      <c r="E6" s="45">
        <v>715</v>
      </c>
      <c r="F6" s="45">
        <v>441</v>
      </c>
      <c r="G6" s="45">
        <v>1535</v>
      </c>
      <c r="H6" s="68">
        <f>SUM(E6:G6)</f>
        <v>2691</v>
      </c>
      <c r="I6" s="160">
        <f>SUM(H6/100)*6.69</f>
        <v>180.02790000000002</v>
      </c>
      <c r="J6" s="202">
        <f>ROUND(I6,0)</f>
        <v>180</v>
      </c>
    </row>
    <row r="7" spans="1:10" ht="24.75" customHeight="1">
      <c r="A7" s="41"/>
      <c r="B7" s="275"/>
      <c r="C7" s="276"/>
      <c r="D7" s="16" t="s">
        <v>1382</v>
      </c>
      <c r="E7" s="45">
        <v>222</v>
      </c>
      <c r="F7" s="45">
        <v>122</v>
      </c>
      <c r="G7" s="45">
        <v>379</v>
      </c>
      <c r="H7" s="68">
        <f aca="true" t="shared" si="0" ref="H7:H20">SUM(E7:G7)</f>
        <v>723</v>
      </c>
      <c r="I7" s="160">
        <f aca="true" t="shared" si="1" ref="I7:I20">SUM(H7/100)*6.69</f>
        <v>48.368700000000004</v>
      </c>
      <c r="J7" s="202">
        <f aca="true" t="shared" si="2" ref="J7:J18">ROUND(I7,0)</f>
        <v>48</v>
      </c>
    </row>
    <row r="8" spans="1:10" ht="31.5" customHeight="1">
      <c r="A8" s="41"/>
      <c r="B8" s="275"/>
      <c r="C8" s="276"/>
      <c r="D8" s="16" t="s">
        <v>1383</v>
      </c>
      <c r="E8" s="45">
        <v>515</v>
      </c>
      <c r="F8" s="45">
        <v>445</v>
      </c>
      <c r="G8" s="45">
        <v>1559</v>
      </c>
      <c r="H8" s="68">
        <f t="shared" si="0"/>
        <v>2519</v>
      </c>
      <c r="I8" s="160">
        <f t="shared" si="1"/>
        <v>168.52110000000002</v>
      </c>
      <c r="J8" s="202">
        <f t="shared" si="2"/>
        <v>169</v>
      </c>
    </row>
    <row r="9" spans="1:10" ht="24.75" customHeight="1" thickBot="1">
      <c r="A9" s="41"/>
      <c r="B9" s="272" t="s">
        <v>8</v>
      </c>
      <c r="C9" s="273"/>
      <c r="D9" s="274"/>
      <c r="E9" s="46">
        <f>SUM(E6:E8)</f>
        <v>1452</v>
      </c>
      <c r="F9" s="46">
        <f>SUM(F6:F8)</f>
        <v>1008</v>
      </c>
      <c r="G9" s="46">
        <f>SUM(G6:G8)</f>
        <v>3473</v>
      </c>
      <c r="H9" s="69">
        <f t="shared" si="0"/>
        <v>5933</v>
      </c>
      <c r="I9" s="162">
        <f t="shared" si="1"/>
        <v>396.9177</v>
      </c>
      <c r="J9" s="46">
        <f>SUM(J6:J8)</f>
        <v>397</v>
      </c>
    </row>
    <row r="10" spans="1:10" ht="24.75" customHeight="1" thickTop="1">
      <c r="A10" s="41"/>
      <c r="B10" s="266">
        <v>2</v>
      </c>
      <c r="C10" s="268" t="s">
        <v>1384</v>
      </c>
      <c r="D10" s="17" t="s">
        <v>1385</v>
      </c>
      <c r="E10" s="45">
        <v>247</v>
      </c>
      <c r="F10" s="45">
        <v>167</v>
      </c>
      <c r="G10" s="45">
        <v>715</v>
      </c>
      <c r="H10" s="70">
        <f t="shared" si="0"/>
        <v>1129</v>
      </c>
      <c r="I10" s="161">
        <f t="shared" si="1"/>
        <v>75.5301</v>
      </c>
      <c r="J10" s="203">
        <f t="shared" si="2"/>
        <v>76</v>
      </c>
    </row>
    <row r="11" spans="1:10" ht="24.75" customHeight="1">
      <c r="A11" s="41"/>
      <c r="B11" s="267"/>
      <c r="C11" s="269"/>
      <c r="D11" s="16" t="s">
        <v>1386</v>
      </c>
      <c r="E11" s="45">
        <v>240</v>
      </c>
      <c r="F11" s="45">
        <v>191</v>
      </c>
      <c r="G11" s="45">
        <v>559</v>
      </c>
      <c r="H11" s="68">
        <f t="shared" si="0"/>
        <v>990</v>
      </c>
      <c r="I11" s="160">
        <f t="shared" si="1"/>
        <v>66.23100000000001</v>
      </c>
      <c r="J11" s="202">
        <f t="shared" si="2"/>
        <v>66</v>
      </c>
    </row>
    <row r="12" spans="1:10" ht="24.75" customHeight="1" thickBot="1">
      <c r="A12" s="41"/>
      <c r="B12" s="272" t="s">
        <v>8</v>
      </c>
      <c r="C12" s="273"/>
      <c r="D12" s="274"/>
      <c r="E12" s="46">
        <f>SUM(E10:E11)</f>
        <v>487</v>
      </c>
      <c r="F12" s="46">
        <f>SUM(F10:F11)</f>
        <v>358</v>
      </c>
      <c r="G12" s="46">
        <f>SUM(G10:G11)</f>
        <v>1274</v>
      </c>
      <c r="H12" s="69">
        <f t="shared" si="0"/>
        <v>2119</v>
      </c>
      <c r="I12" s="162">
        <f t="shared" si="1"/>
        <v>141.76110000000003</v>
      </c>
      <c r="J12" s="184">
        <f>SUM(J10:J11)</f>
        <v>142</v>
      </c>
    </row>
    <row r="13" spans="1:10" ht="24.75" customHeight="1" thickTop="1">
      <c r="A13" s="41"/>
      <c r="B13" s="22">
        <v>3</v>
      </c>
      <c r="C13" s="49" t="s">
        <v>1387</v>
      </c>
      <c r="D13" s="17" t="s">
        <v>1388</v>
      </c>
      <c r="E13" s="45">
        <v>507</v>
      </c>
      <c r="F13" s="45">
        <v>291</v>
      </c>
      <c r="G13" s="45">
        <v>1212</v>
      </c>
      <c r="H13" s="70">
        <f t="shared" si="0"/>
        <v>2010</v>
      </c>
      <c r="I13" s="161">
        <f t="shared" si="1"/>
        <v>134.46900000000002</v>
      </c>
      <c r="J13" s="202">
        <f t="shared" si="2"/>
        <v>134</v>
      </c>
    </row>
    <row r="14" spans="1:10" ht="24.75" customHeight="1" thickBot="1">
      <c r="A14" s="41"/>
      <c r="B14" s="272" t="s">
        <v>8</v>
      </c>
      <c r="C14" s="273"/>
      <c r="D14" s="274"/>
      <c r="E14" s="46">
        <f>SUM(E13)</f>
        <v>507</v>
      </c>
      <c r="F14" s="46">
        <f>SUM(F13)</f>
        <v>291</v>
      </c>
      <c r="G14" s="46">
        <f>SUM(G13)</f>
        <v>1212</v>
      </c>
      <c r="H14" s="69">
        <f t="shared" si="0"/>
        <v>2010</v>
      </c>
      <c r="I14" s="162">
        <f t="shared" si="1"/>
        <v>134.46900000000002</v>
      </c>
      <c r="J14" s="46">
        <f>SUM(J13)</f>
        <v>134</v>
      </c>
    </row>
    <row r="15" spans="1:10" ht="24.75" customHeight="1" thickTop="1">
      <c r="A15" s="41"/>
      <c r="B15" s="22">
        <v>4</v>
      </c>
      <c r="C15" s="49" t="s">
        <v>1389</v>
      </c>
      <c r="D15" s="17" t="s">
        <v>1390</v>
      </c>
      <c r="E15" s="45">
        <v>322</v>
      </c>
      <c r="F15" s="45">
        <v>138</v>
      </c>
      <c r="G15" s="45">
        <v>524</v>
      </c>
      <c r="H15" s="70">
        <f t="shared" si="0"/>
        <v>984</v>
      </c>
      <c r="I15" s="161">
        <f t="shared" si="1"/>
        <v>65.8296</v>
      </c>
      <c r="J15" s="203">
        <f t="shared" si="2"/>
        <v>66</v>
      </c>
    </row>
    <row r="16" spans="1:10" ht="24.75" customHeight="1" thickBot="1">
      <c r="A16" s="41"/>
      <c r="B16" s="272" t="s">
        <v>8</v>
      </c>
      <c r="C16" s="273"/>
      <c r="D16" s="274"/>
      <c r="E16" s="46">
        <f>SUM(E15)</f>
        <v>322</v>
      </c>
      <c r="F16" s="46">
        <f>SUM(F15)</f>
        <v>138</v>
      </c>
      <c r="G16" s="46">
        <f>SUM(G15)</f>
        <v>524</v>
      </c>
      <c r="H16" s="69">
        <f t="shared" si="0"/>
        <v>984</v>
      </c>
      <c r="I16" s="162">
        <f t="shared" si="1"/>
        <v>65.8296</v>
      </c>
      <c r="J16" s="46">
        <f>SUM(J15)</f>
        <v>66</v>
      </c>
    </row>
    <row r="17" spans="1:10" ht="24.75" customHeight="1" thickTop="1">
      <c r="A17" s="41"/>
      <c r="B17" s="266">
        <v>5</v>
      </c>
      <c r="C17" s="269" t="s">
        <v>1391</v>
      </c>
      <c r="D17" s="17" t="s">
        <v>1392</v>
      </c>
      <c r="E17" s="45">
        <v>266</v>
      </c>
      <c r="F17" s="45">
        <v>161</v>
      </c>
      <c r="G17" s="45">
        <v>564</v>
      </c>
      <c r="H17" s="70">
        <f t="shared" si="0"/>
        <v>991</v>
      </c>
      <c r="I17" s="161">
        <f t="shared" si="1"/>
        <v>66.2979</v>
      </c>
      <c r="J17" s="203">
        <f t="shared" si="2"/>
        <v>66</v>
      </c>
    </row>
    <row r="18" spans="1:10" ht="24.75" customHeight="1">
      <c r="A18" s="41"/>
      <c r="B18" s="267"/>
      <c r="C18" s="276"/>
      <c r="D18" s="16" t="s">
        <v>1393</v>
      </c>
      <c r="E18" s="45">
        <v>218</v>
      </c>
      <c r="F18" s="45">
        <v>131</v>
      </c>
      <c r="G18" s="45">
        <v>626</v>
      </c>
      <c r="H18" s="68">
        <f t="shared" si="0"/>
        <v>975</v>
      </c>
      <c r="I18" s="160">
        <f t="shared" si="1"/>
        <v>65.2275</v>
      </c>
      <c r="J18" s="202">
        <f t="shared" si="2"/>
        <v>65</v>
      </c>
    </row>
    <row r="19" spans="1:10" ht="24.75" customHeight="1" thickBot="1">
      <c r="A19" s="41"/>
      <c r="B19" s="272" t="s">
        <v>8</v>
      </c>
      <c r="C19" s="273"/>
      <c r="D19" s="274"/>
      <c r="E19" s="46">
        <f>SUM(E17:E18)</f>
        <v>484</v>
      </c>
      <c r="F19" s="46">
        <f>SUM(F17:F18)</f>
        <v>292</v>
      </c>
      <c r="G19" s="46">
        <f>SUM(G17:G18)</f>
        <v>1190</v>
      </c>
      <c r="H19" s="69">
        <f t="shared" si="0"/>
        <v>1966</v>
      </c>
      <c r="I19" s="162">
        <f t="shared" si="1"/>
        <v>131.52540000000002</v>
      </c>
      <c r="J19" s="46">
        <f>SUM(J17:J18)</f>
        <v>131</v>
      </c>
    </row>
    <row r="20" spans="1:10" ht="24.75" customHeight="1" thickBot="1" thickTop="1">
      <c r="A20" s="41"/>
      <c r="B20" s="278" t="s">
        <v>59</v>
      </c>
      <c r="C20" s="279"/>
      <c r="D20" s="280"/>
      <c r="E20" s="48">
        <f>E19+E16+E14+E12+E9</f>
        <v>3252</v>
      </c>
      <c r="F20" s="48">
        <f>F19+F16+F14+F12+F9</f>
        <v>2087</v>
      </c>
      <c r="G20" s="48">
        <f>G19+G16+G14+G12+G9</f>
        <v>7673</v>
      </c>
      <c r="H20" s="80">
        <f t="shared" si="0"/>
        <v>13012</v>
      </c>
      <c r="I20" s="163">
        <f t="shared" si="1"/>
        <v>870.5028000000001</v>
      </c>
      <c r="J20" s="191">
        <f>J19+J16+J14+J12+J9</f>
        <v>870</v>
      </c>
    </row>
    <row r="21" spans="1:9" ht="24.75" customHeight="1" thickTop="1">
      <c r="A21" s="41"/>
      <c r="B21" s="55"/>
      <c r="C21" s="55"/>
      <c r="D21" s="55"/>
      <c r="E21" s="56"/>
      <c r="F21" s="56"/>
      <c r="G21" s="56"/>
      <c r="H21" s="41"/>
      <c r="I21" s="41"/>
    </row>
    <row r="22" spans="1:9" ht="24.75" customHeight="1">
      <c r="A22" s="41"/>
      <c r="B22" s="55"/>
      <c r="C22" s="57"/>
      <c r="D22" s="57"/>
      <c r="E22" s="55"/>
      <c r="F22" s="55"/>
      <c r="G22" s="55"/>
      <c r="H22" s="41"/>
      <c r="I22" s="41"/>
    </row>
    <row r="23" spans="1:9" ht="24.75" customHeight="1">
      <c r="A23" s="41"/>
      <c r="B23" s="58"/>
      <c r="C23" s="59"/>
      <c r="D23" s="60"/>
      <c r="E23" s="61"/>
      <c r="F23" s="58"/>
      <c r="G23" s="58"/>
      <c r="H23" s="41"/>
      <c r="I23" s="41"/>
    </row>
    <row r="24" spans="1:9" ht="24.75" customHeight="1">
      <c r="A24" s="41"/>
      <c r="B24" s="58"/>
      <c r="C24" s="59"/>
      <c r="D24" s="60"/>
      <c r="E24" s="61"/>
      <c r="F24" s="58"/>
      <c r="G24" s="58"/>
      <c r="H24" s="41"/>
      <c r="I24" s="41"/>
    </row>
    <row r="25" spans="1:9" ht="24.75" customHeight="1">
      <c r="A25" s="41"/>
      <c r="B25" s="58"/>
      <c r="C25" s="59"/>
      <c r="D25" s="60"/>
      <c r="E25" s="61"/>
      <c r="F25" s="61"/>
      <c r="G25" s="61"/>
      <c r="H25" s="41"/>
      <c r="I25" s="41"/>
    </row>
    <row r="26" spans="1:9" ht="24.75" customHeight="1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18.75">
      <c r="A27" s="41"/>
      <c r="B27" s="41"/>
      <c r="C27" s="41"/>
      <c r="D27" s="41"/>
      <c r="E27" s="41"/>
      <c r="F27" s="41"/>
      <c r="G27" s="41"/>
      <c r="H27" s="41"/>
      <c r="I27" s="41"/>
    </row>
  </sheetData>
  <sheetProtection/>
  <mergeCells count="23">
    <mergeCell ref="J4:J5"/>
    <mergeCell ref="B10:B11"/>
    <mergeCell ref="C10:C11"/>
    <mergeCell ref="G4:G5"/>
    <mergeCell ref="B6:B8"/>
    <mergeCell ref="C6:C8"/>
    <mergeCell ref="B9:D9"/>
    <mergeCell ref="I4:I5"/>
    <mergeCell ref="H4:H5"/>
    <mergeCell ref="B20:D20"/>
    <mergeCell ref="B12:D12"/>
    <mergeCell ref="B14:D14"/>
    <mergeCell ref="B16:D16"/>
    <mergeCell ref="B17:B18"/>
    <mergeCell ref="C17:C18"/>
    <mergeCell ref="B19:D19"/>
    <mergeCell ref="B2:G2"/>
    <mergeCell ref="B3:G3"/>
    <mergeCell ref="B4:B5"/>
    <mergeCell ref="C4:C5"/>
    <mergeCell ref="D4:D5"/>
    <mergeCell ref="F4:F5"/>
    <mergeCell ref="E4:E5"/>
  </mergeCells>
  <printOptions/>
  <pageMargins left="0.45" right="0.2" top="0.25" bottom="0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M2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5.28125" style="0" customWidth="1"/>
    <col min="2" max="2" width="4.8515625" style="0" customWidth="1"/>
    <col min="3" max="3" width="17.8515625" style="0" customWidth="1"/>
    <col min="4" max="4" width="20.140625" style="0" customWidth="1"/>
    <col min="9" max="9" width="0" style="0" hidden="1" customWidth="1"/>
    <col min="10" max="10" width="9.140625" style="0" customWidth="1"/>
  </cols>
  <sheetData>
    <row r="2" spans="2:7" ht="18.75" customHeight="1">
      <c r="B2" s="213"/>
      <c r="C2" s="213"/>
      <c r="D2" s="213"/>
      <c r="E2" s="213"/>
      <c r="F2" s="213"/>
      <c r="G2" s="213"/>
    </row>
    <row r="3" spans="2:7" ht="19.5" thickBot="1">
      <c r="B3" s="214" t="s">
        <v>1394</v>
      </c>
      <c r="C3" s="214"/>
      <c r="D3" s="214"/>
      <c r="E3" s="214"/>
      <c r="F3" s="214"/>
      <c r="G3" s="214"/>
    </row>
    <row r="4" spans="2:10" s="41" customFormat="1" ht="15" customHeight="1">
      <c r="B4" s="260" t="s">
        <v>1</v>
      </c>
      <c r="C4" s="358" t="s">
        <v>2</v>
      </c>
      <c r="D4" s="359" t="s">
        <v>3</v>
      </c>
      <c r="E4" s="283" t="s">
        <v>1409</v>
      </c>
      <c r="F4" s="283" t="s">
        <v>1405</v>
      </c>
      <c r="G4" s="327" t="s">
        <v>1404</v>
      </c>
      <c r="H4" s="295" t="s">
        <v>8</v>
      </c>
      <c r="I4" s="281"/>
      <c r="J4" s="281"/>
    </row>
    <row r="5" spans="2:13" s="41" customFormat="1" ht="21" customHeight="1" thickBot="1">
      <c r="B5" s="261"/>
      <c r="C5" s="358"/>
      <c r="D5" s="360"/>
      <c r="E5" s="284"/>
      <c r="F5" s="284"/>
      <c r="G5" s="328"/>
      <c r="H5" s="296"/>
      <c r="I5" s="282"/>
      <c r="J5" s="282"/>
      <c r="K5" s="180"/>
      <c r="L5" s="180"/>
      <c r="M5" s="180"/>
    </row>
    <row r="6" spans="2:13" s="41" customFormat="1" ht="27.75" customHeight="1">
      <c r="B6" s="63">
        <v>1</v>
      </c>
      <c r="C6" s="16" t="s">
        <v>1395</v>
      </c>
      <c r="D6" s="16" t="s">
        <v>1395</v>
      </c>
      <c r="E6" s="45">
        <v>313</v>
      </c>
      <c r="F6" s="45">
        <v>147</v>
      </c>
      <c r="G6" s="45">
        <v>444</v>
      </c>
      <c r="H6" s="119">
        <f>SUM(E6:G6)</f>
        <v>904</v>
      </c>
      <c r="I6" s="120">
        <f>SUM(H6/100)*6.72</f>
        <v>60.74879999999999</v>
      </c>
      <c r="J6" s="150">
        <f>ROUND(I6,0)</f>
        <v>61</v>
      </c>
      <c r="K6" s="180"/>
      <c r="L6" s="180"/>
      <c r="M6" s="180"/>
    </row>
    <row r="7" spans="2:13" s="41" customFormat="1" ht="27.75" customHeight="1" thickBot="1">
      <c r="B7" s="272" t="s">
        <v>8</v>
      </c>
      <c r="C7" s="273"/>
      <c r="D7" s="274"/>
      <c r="E7" s="46">
        <f>SUM(E6)</f>
        <v>313</v>
      </c>
      <c r="F7" s="46">
        <f>SUM(F6)</f>
        <v>147</v>
      </c>
      <c r="G7" s="46">
        <f>SUM(G6)</f>
        <v>444</v>
      </c>
      <c r="H7" s="121">
        <f aca="true" t="shared" si="0" ref="H7:H17">SUM(E7:G7)</f>
        <v>904</v>
      </c>
      <c r="I7" s="121">
        <f aca="true" t="shared" si="1" ref="I7:I16">SUM(H7/100)*6.72</f>
        <v>60.74879999999999</v>
      </c>
      <c r="J7" s="46">
        <f>SUM(J6)</f>
        <v>61</v>
      </c>
      <c r="K7" s="180"/>
      <c r="L7" s="180"/>
      <c r="M7" s="180"/>
    </row>
    <row r="8" spans="2:13" s="41" customFormat="1" ht="27.75" customHeight="1" thickTop="1">
      <c r="B8" s="22">
        <v>2</v>
      </c>
      <c r="C8" s="17" t="s">
        <v>1396</v>
      </c>
      <c r="D8" s="17" t="s">
        <v>1397</v>
      </c>
      <c r="E8" s="45">
        <v>904</v>
      </c>
      <c r="F8" s="45">
        <v>402</v>
      </c>
      <c r="G8" s="45">
        <v>1216</v>
      </c>
      <c r="H8" s="119">
        <f t="shared" si="0"/>
        <v>2522</v>
      </c>
      <c r="I8" s="119">
        <f t="shared" si="1"/>
        <v>169.4784</v>
      </c>
      <c r="J8" s="151">
        <f aca="true" t="shared" si="2" ref="J8:J15">ROUND(I8,0)</f>
        <v>169</v>
      </c>
      <c r="K8" s="180"/>
      <c r="L8" s="180"/>
      <c r="M8" s="180"/>
    </row>
    <row r="9" spans="2:13" s="41" customFormat="1" ht="27.75" customHeight="1" thickBot="1">
      <c r="B9" s="272" t="s">
        <v>8</v>
      </c>
      <c r="C9" s="273"/>
      <c r="D9" s="274"/>
      <c r="E9" s="46">
        <f>SUM(E8)</f>
        <v>904</v>
      </c>
      <c r="F9" s="46">
        <f>SUM(F8)</f>
        <v>402</v>
      </c>
      <c r="G9" s="46">
        <f>SUM(G8)</f>
        <v>1216</v>
      </c>
      <c r="H9" s="121">
        <f t="shared" si="0"/>
        <v>2522</v>
      </c>
      <c r="I9" s="121">
        <f t="shared" si="1"/>
        <v>169.4784</v>
      </c>
      <c r="J9" s="46">
        <f>SUM(J8)</f>
        <v>169</v>
      </c>
      <c r="K9" s="180"/>
      <c r="L9" s="180"/>
      <c r="M9" s="180"/>
    </row>
    <row r="10" spans="2:13" s="41" customFormat="1" ht="27.75" customHeight="1" thickTop="1">
      <c r="B10" s="266">
        <v>3</v>
      </c>
      <c r="C10" s="372" t="s">
        <v>1398</v>
      </c>
      <c r="D10" s="16" t="s">
        <v>1399</v>
      </c>
      <c r="E10" s="45">
        <v>313</v>
      </c>
      <c r="F10" s="45">
        <v>248</v>
      </c>
      <c r="G10" s="45">
        <v>1137</v>
      </c>
      <c r="H10" s="119">
        <f t="shared" si="0"/>
        <v>1698</v>
      </c>
      <c r="I10" s="119">
        <f t="shared" si="1"/>
        <v>114.1056</v>
      </c>
      <c r="J10" s="151">
        <f t="shared" si="2"/>
        <v>114</v>
      </c>
      <c r="K10" s="180"/>
      <c r="L10" s="180"/>
      <c r="M10" s="180"/>
    </row>
    <row r="11" spans="2:13" s="41" customFormat="1" ht="27.75" customHeight="1">
      <c r="B11" s="266"/>
      <c r="C11" s="372"/>
      <c r="D11" s="16" t="s">
        <v>1400</v>
      </c>
      <c r="E11" s="45">
        <v>333</v>
      </c>
      <c r="F11" s="45">
        <v>296</v>
      </c>
      <c r="G11" s="45">
        <v>1036</v>
      </c>
      <c r="H11" s="120">
        <f t="shared" si="0"/>
        <v>1665</v>
      </c>
      <c r="I11" s="120">
        <f t="shared" si="1"/>
        <v>111.88799999999999</v>
      </c>
      <c r="J11" s="150">
        <f t="shared" si="2"/>
        <v>112</v>
      </c>
      <c r="K11" s="180"/>
      <c r="L11" s="180"/>
      <c r="M11" s="180"/>
    </row>
    <row r="12" spans="2:13" s="41" customFormat="1" ht="27.75" customHeight="1">
      <c r="B12" s="267"/>
      <c r="C12" s="373"/>
      <c r="D12" s="16" t="s">
        <v>1398</v>
      </c>
      <c r="E12" s="45">
        <v>516</v>
      </c>
      <c r="F12" s="45">
        <v>457</v>
      </c>
      <c r="G12" s="45">
        <v>1766</v>
      </c>
      <c r="H12" s="120">
        <f t="shared" si="0"/>
        <v>2739</v>
      </c>
      <c r="I12" s="120">
        <f t="shared" si="1"/>
        <v>184.0608</v>
      </c>
      <c r="J12" s="150">
        <f t="shared" si="2"/>
        <v>184</v>
      </c>
      <c r="K12" s="180"/>
      <c r="L12" s="180"/>
      <c r="M12" s="180"/>
    </row>
    <row r="13" spans="2:13" s="41" customFormat="1" ht="27.75" customHeight="1" thickBot="1">
      <c r="B13" s="272" t="s">
        <v>8</v>
      </c>
      <c r="C13" s="273"/>
      <c r="D13" s="274"/>
      <c r="E13" s="46">
        <f>SUM(E10:E12)</f>
        <v>1162</v>
      </c>
      <c r="F13" s="46">
        <f>SUM(F10:F12)</f>
        <v>1001</v>
      </c>
      <c r="G13" s="46">
        <f>SUM(G10:G12)</f>
        <v>3939</v>
      </c>
      <c r="H13" s="121">
        <f t="shared" si="0"/>
        <v>6102</v>
      </c>
      <c r="I13" s="121">
        <f t="shared" si="1"/>
        <v>410.0544</v>
      </c>
      <c r="J13" s="46">
        <f>SUM(J10:J12)</f>
        <v>410</v>
      </c>
      <c r="K13" s="180"/>
      <c r="L13" s="180"/>
      <c r="M13" s="180"/>
    </row>
    <row r="14" spans="2:13" s="41" customFormat="1" ht="27.75" customHeight="1" thickTop="1">
      <c r="B14" s="267">
        <v>4</v>
      </c>
      <c r="C14" s="269" t="s">
        <v>1401</v>
      </c>
      <c r="D14" s="17" t="s">
        <v>1402</v>
      </c>
      <c r="E14" s="45">
        <v>188</v>
      </c>
      <c r="F14" s="45">
        <v>140</v>
      </c>
      <c r="G14" s="45">
        <v>465</v>
      </c>
      <c r="H14" s="119">
        <f t="shared" si="0"/>
        <v>793</v>
      </c>
      <c r="I14" s="119">
        <f t="shared" si="1"/>
        <v>53.28959999999999</v>
      </c>
      <c r="J14" s="151">
        <f t="shared" si="2"/>
        <v>53</v>
      </c>
      <c r="K14" s="180"/>
      <c r="L14" s="180"/>
      <c r="M14" s="180"/>
    </row>
    <row r="15" spans="2:13" s="41" customFormat="1" ht="27.75" customHeight="1">
      <c r="B15" s="275"/>
      <c r="C15" s="276"/>
      <c r="D15" s="16" t="s">
        <v>1403</v>
      </c>
      <c r="E15" s="45">
        <v>373</v>
      </c>
      <c r="F15" s="45">
        <v>188</v>
      </c>
      <c r="G15" s="45">
        <v>641</v>
      </c>
      <c r="H15" s="120">
        <f t="shared" si="0"/>
        <v>1202</v>
      </c>
      <c r="I15" s="120">
        <f t="shared" si="1"/>
        <v>80.7744</v>
      </c>
      <c r="J15" s="150">
        <f t="shared" si="2"/>
        <v>81</v>
      </c>
      <c r="K15" s="180"/>
      <c r="L15" s="180"/>
      <c r="M15" s="180"/>
    </row>
    <row r="16" spans="2:13" s="41" customFormat="1" ht="27.75" customHeight="1" thickBot="1">
      <c r="B16" s="272" t="s">
        <v>8</v>
      </c>
      <c r="C16" s="273"/>
      <c r="D16" s="274"/>
      <c r="E16" s="46">
        <f>SUM(E14:E15)</f>
        <v>561</v>
      </c>
      <c r="F16" s="46">
        <f>SUM(F14:F15)</f>
        <v>328</v>
      </c>
      <c r="G16" s="46">
        <f>SUM(G14:G15)</f>
        <v>1106</v>
      </c>
      <c r="H16" s="121">
        <f t="shared" si="0"/>
        <v>1995</v>
      </c>
      <c r="I16" s="121">
        <f t="shared" si="1"/>
        <v>134.064</v>
      </c>
      <c r="J16" s="46">
        <f>SUM(J14:J15)</f>
        <v>134</v>
      </c>
      <c r="K16" s="180"/>
      <c r="L16" s="180"/>
      <c r="M16" s="180"/>
    </row>
    <row r="17" spans="2:13" s="41" customFormat="1" ht="27.75" customHeight="1" thickBot="1" thickTop="1">
      <c r="B17" s="272" t="s">
        <v>1164</v>
      </c>
      <c r="C17" s="273"/>
      <c r="D17" s="274"/>
      <c r="E17" s="48">
        <f>E16+E13+E9+E7</f>
        <v>2940</v>
      </c>
      <c r="F17" s="48">
        <f>F16+F13+F9+F7</f>
        <v>1878</v>
      </c>
      <c r="G17" s="48">
        <f>G16+G13+G9+G7</f>
        <v>6705</v>
      </c>
      <c r="H17" s="126">
        <f t="shared" si="0"/>
        <v>11523</v>
      </c>
      <c r="I17" s="159">
        <f>SUM(H17/100)*6.72</f>
        <v>774.3456</v>
      </c>
      <c r="J17" s="191">
        <f>J16+J13+J9+J7</f>
        <v>774</v>
      </c>
      <c r="K17" s="180"/>
      <c r="L17" s="180"/>
      <c r="M17" s="180"/>
    </row>
    <row r="18" spans="2:11" ht="15.75" thickTop="1">
      <c r="B18" s="2"/>
      <c r="C18" s="2"/>
      <c r="D18" s="2"/>
      <c r="E18" s="82"/>
      <c r="F18" s="82"/>
      <c r="G18" s="82"/>
      <c r="H18" s="83"/>
      <c r="I18" s="83"/>
      <c r="J18" s="83"/>
      <c r="K18" s="83"/>
    </row>
    <row r="19" spans="2:11" ht="15">
      <c r="B19" s="2"/>
      <c r="C19" s="4"/>
      <c r="D19" s="4"/>
      <c r="E19" s="89"/>
      <c r="F19" s="89"/>
      <c r="G19" s="89"/>
      <c r="H19" s="83"/>
      <c r="I19" s="83"/>
      <c r="J19" s="83"/>
      <c r="K19" s="83"/>
    </row>
    <row r="20" spans="2:11" ht="15">
      <c r="B20" s="5"/>
      <c r="C20" s="6"/>
      <c r="D20" s="7"/>
      <c r="E20" s="96"/>
      <c r="F20" s="97"/>
      <c r="G20" s="97"/>
      <c r="H20" s="83"/>
      <c r="I20" s="83"/>
      <c r="J20" s="83"/>
      <c r="K20" s="83"/>
    </row>
    <row r="21" spans="2:11" ht="15">
      <c r="B21" s="5"/>
      <c r="C21" s="6"/>
      <c r="D21" s="7"/>
      <c r="E21" s="96"/>
      <c r="F21" s="97"/>
      <c r="G21" s="97"/>
      <c r="H21" s="83"/>
      <c r="I21" s="83"/>
      <c r="J21" s="83"/>
      <c r="K21" s="83"/>
    </row>
    <row r="22" spans="2:7" ht="15">
      <c r="B22" s="5"/>
      <c r="C22" s="6"/>
      <c r="D22" s="7"/>
      <c r="E22" s="8"/>
      <c r="F22" s="8"/>
      <c r="G22" s="8"/>
    </row>
    <row r="23" spans="2:7" ht="15">
      <c r="B23" s="5"/>
      <c r="C23" s="6"/>
      <c r="D23" s="7"/>
      <c r="E23" s="8"/>
      <c r="F23" s="8"/>
      <c r="G23" s="8"/>
    </row>
    <row r="24" spans="2:7" ht="15">
      <c r="B24" s="5"/>
      <c r="C24" s="6"/>
      <c r="D24" s="7"/>
      <c r="E24" s="8"/>
      <c r="F24" s="8"/>
      <c r="G24" s="8"/>
    </row>
  </sheetData>
  <sheetProtection/>
  <mergeCells count="20">
    <mergeCell ref="J4:J5"/>
    <mergeCell ref="B16:D16"/>
    <mergeCell ref="B17:D17"/>
    <mergeCell ref="B7:D7"/>
    <mergeCell ref="B9:D9"/>
    <mergeCell ref="B10:B12"/>
    <mergeCell ref="C10:C12"/>
    <mergeCell ref="B13:D13"/>
    <mergeCell ref="B14:B15"/>
    <mergeCell ref="C14:C15"/>
    <mergeCell ref="I4:I5"/>
    <mergeCell ref="H4:H5"/>
    <mergeCell ref="B2:G2"/>
    <mergeCell ref="B3:G3"/>
    <mergeCell ref="B4:B5"/>
    <mergeCell ref="C4:C5"/>
    <mergeCell ref="D4:D5"/>
    <mergeCell ref="F4:F5"/>
    <mergeCell ref="E4:E5"/>
    <mergeCell ref="G4:G5"/>
  </mergeCells>
  <printOptions/>
  <pageMargins left="0.45" right="0.2" top="0.25" bottom="0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H32"/>
  <sheetViews>
    <sheetView tabSelected="1" zoomScalePageLayoutView="0" workbookViewId="0" topLeftCell="A1">
      <selection activeCell="A1" sqref="A1:H32"/>
    </sheetView>
  </sheetViews>
  <sheetFormatPr defaultColWidth="9.140625" defaultRowHeight="15"/>
  <cols>
    <col min="2" max="2" width="5.421875" style="0" customWidth="1"/>
    <col min="3" max="3" width="10.140625" style="0" customWidth="1"/>
    <col min="4" max="4" width="24.8515625" style="0" customWidth="1"/>
    <col min="5" max="5" width="18.140625" style="179" customWidth="1"/>
    <col min="6" max="7" width="6.57421875" style="0" customWidth="1"/>
    <col min="8" max="8" width="13.8515625" style="0" customWidth="1"/>
  </cols>
  <sheetData>
    <row r="1" ht="15.75">
      <c r="H1" s="205" t="s">
        <v>1443</v>
      </c>
    </row>
    <row r="2" ht="15.75">
      <c r="H2" s="205"/>
    </row>
    <row r="3" spans="3:7" ht="36.75" customHeight="1">
      <c r="C3" s="377" t="s">
        <v>1442</v>
      </c>
      <c r="D3" s="377"/>
      <c r="E3" s="377"/>
      <c r="F3" s="210"/>
      <c r="G3" s="210"/>
    </row>
    <row r="4" spans="3:7" ht="18.75">
      <c r="C4" s="376" t="s">
        <v>1412</v>
      </c>
      <c r="D4" s="376"/>
      <c r="E4" s="376"/>
      <c r="F4" s="208"/>
      <c r="G4" s="209"/>
    </row>
    <row r="5" spans="3:6" ht="18.75">
      <c r="C5" s="204"/>
      <c r="D5" s="204"/>
      <c r="E5" s="204"/>
      <c r="F5" s="178"/>
    </row>
    <row r="6" spans="3:5" ht="59.25" customHeight="1">
      <c r="C6" s="166" t="s">
        <v>1413</v>
      </c>
      <c r="D6" s="144" t="s">
        <v>1414</v>
      </c>
      <c r="E6" s="167" t="s">
        <v>1415</v>
      </c>
    </row>
    <row r="7" spans="3:5" ht="24" customHeight="1">
      <c r="C7" s="168">
        <v>1</v>
      </c>
      <c r="D7" s="169" t="s">
        <v>1416</v>
      </c>
      <c r="E7" s="95">
        <v>2791</v>
      </c>
    </row>
    <row r="8" spans="3:5" ht="24" customHeight="1">
      <c r="C8" s="168">
        <v>2</v>
      </c>
      <c r="D8" s="169" t="s">
        <v>1417</v>
      </c>
      <c r="E8" s="95">
        <v>6400</v>
      </c>
    </row>
    <row r="9" spans="3:5" ht="24" customHeight="1">
      <c r="C9" s="95">
        <v>3</v>
      </c>
      <c r="D9" s="169" t="s">
        <v>1418</v>
      </c>
      <c r="E9" s="95">
        <v>3420</v>
      </c>
    </row>
    <row r="10" spans="3:5" ht="24" customHeight="1">
      <c r="C10" s="95">
        <v>4</v>
      </c>
      <c r="D10" s="169" t="s">
        <v>1419</v>
      </c>
      <c r="E10" s="95">
        <v>3828</v>
      </c>
    </row>
    <row r="11" spans="3:5" ht="24" customHeight="1">
      <c r="C11" s="95">
        <v>5</v>
      </c>
      <c r="D11" s="169" t="s">
        <v>1420</v>
      </c>
      <c r="E11" s="95">
        <v>3638</v>
      </c>
    </row>
    <row r="12" spans="3:5" ht="24" customHeight="1">
      <c r="C12" s="95">
        <v>6</v>
      </c>
      <c r="D12" s="169" t="s">
        <v>1421</v>
      </c>
      <c r="E12" s="95">
        <v>3025</v>
      </c>
    </row>
    <row r="13" spans="3:5" ht="24" customHeight="1">
      <c r="C13" s="95">
        <v>7</v>
      </c>
      <c r="D13" s="169" t="s">
        <v>1422</v>
      </c>
      <c r="E13" s="95">
        <v>6043</v>
      </c>
    </row>
    <row r="14" spans="3:5" ht="24" customHeight="1">
      <c r="C14" s="95">
        <v>8</v>
      </c>
      <c r="D14" s="169" t="s">
        <v>1423</v>
      </c>
      <c r="E14" s="95">
        <v>3546</v>
      </c>
    </row>
    <row r="15" spans="3:5" ht="24" customHeight="1">
      <c r="C15" s="95">
        <v>9</v>
      </c>
      <c r="D15" s="169" t="s">
        <v>1424</v>
      </c>
      <c r="E15" s="95">
        <v>4798</v>
      </c>
    </row>
    <row r="16" spans="3:5" ht="24" customHeight="1">
      <c r="C16" s="95">
        <v>10</v>
      </c>
      <c r="D16" s="169" t="s">
        <v>1425</v>
      </c>
      <c r="E16" s="95">
        <v>2373</v>
      </c>
    </row>
    <row r="17" spans="3:5" ht="24" customHeight="1">
      <c r="C17" s="95">
        <v>11</v>
      </c>
      <c r="D17" s="169" t="s">
        <v>1426</v>
      </c>
      <c r="E17" s="95">
        <v>2013</v>
      </c>
    </row>
    <row r="18" spans="3:5" ht="24" customHeight="1">
      <c r="C18" s="95">
        <v>12</v>
      </c>
      <c r="D18" s="169" t="s">
        <v>1427</v>
      </c>
      <c r="E18" s="95">
        <v>8351</v>
      </c>
    </row>
    <row r="19" spans="3:5" ht="24" customHeight="1">
      <c r="C19" s="95">
        <v>13</v>
      </c>
      <c r="D19" s="169" t="s">
        <v>1428</v>
      </c>
      <c r="E19" s="95">
        <v>3133</v>
      </c>
    </row>
    <row r="20" spans="3:5" ht="24" customHeight="1">
      <c r="C20" s="95">
        <v>14</v>
      </c>
      <c r="D20" s="169" t="s">
        <v>1429</v>
      </c>
      <c r="E20" s="95">
        <v>3155</v>
      </c>
    </row>
    <row r="21" spans="3:5" ht="24" customHeight="1">
      <c r="C21" s="95">
        <v>15</v>
      </c>
      <c r="D21" s="169" t="s">
        <v>1430</v>
      </c>
      <c r="E21" s="95">
        <v>2457</v>
      </c>
    </row>
    <row r="22" spans="3:5" ht="24" customHeight="1">
      <c r="C22" s="95">
        <v>16</v>
      </c>
      <c r="D22" s="169" t="s">
        <v>1431</v>
      </c>
      <c r="E22" s="95">
        <v>3517</v>
      </c>
    </row>
    <row r="23" spans="3:5" ht="24" customHeight="1">
      <c r="C23" s="95">
        <v>17</v>
      </c>
      <c r="D23" s="169" t="s">
        <v>1432</v>
      </c>
      <c r="E23" s="95">
        <v>1518</v>
      </c>
    </row>
    <row r="24" spans="3:5" ht="24" customHeight="1">
      <c r="C24" s="95">
        <v>18</v>
      </c>
      <c r="D24" s="169" t="s">
        <v>1433</v>
      </c>
      <c r="E24" s="95">
        <v>3782</v>
      </c>
    </row>
    <row r="25" spans="3:5" ht="24" customHeight="1">
      <c r="C25" s="95">
        <v>19</v>
      </c>
      <c r="D25" s="169" t="s">
        <v>1434</v>
      </c>
      <c r="E25" s="95">
        <v>3996</v>
      </c>
    </row>
    <row r="26" spans="3:5" ht="24" customHeight="1">
      <c r="C26" s="95">
        <v>20</v>
      </c>
      <c r="D26" s="169" t="s">
        <v>1435</v>
      </c>
      <c r="E26" s="95">
        <v>2002</v>
      </c>
    </row>
    <row r="27" spans="3:5" ht="24" customHeight="1">
      <c r="C27" s="95">
        <v>21</v>
      </c>
      <c r="D27" s="169" t="s">
        <v>1436</v>
      </c>
      <c r="E27" s="95">
        <v>3232</v>
      </c>
    </row>
    <row r="28" spans="3:5" ht="24" customHeight="1">
      <c r="C28" s="95">
        <v>22</v>
      </c>
      <c r="D28" s="169" t="s">
        <v>1437</v>
      </c>
      <c r="E28" s="95">
        <v>621</v>
      </c>
    </row>
    <row r="29" spans="3:5" ht="24" customHeight="1">
      <c r="C29" s="95">
        <v>23</v>
      </c>
      <c r="D29" s="169" t="s">
        <v>1438</v>
      </c>
      <c r="E29" s="95">
        <v>717</v>
      </c>
    </row>
    <row r="30" spans="3:5" ht="24" customHeight="1">
      <c r="C30" s="95">
        <v>24</v>
      </c>
      <c r="D30" s="169" t="s">
        <v>1439</v>
      </c>
      <c r="E30" s="95">
        <v>870</v>
      </c>
    </row>
    <row r="31" spans="3:5" ht="24" customHeight="1">
      <c r="C31" s="95">
        <v>25</v>
      </c>
      <c r="D31" s="169" t="s">
        <v>1440</v>
      </c>
      <c r="E31" s="95">
        <v>774</v>
      </c>
    </row>
    <row r="32" spans="3:5" ht="24" customHeight="1">
      <c r="C32" s="170"/>
      <c r="D32" s="206" t="s">
        <v>1441</v>
      </c>
      <c r="E32" s="207">
        <v>80000</v>
      </c>
    </row>
    <row r="33" ht="29.25" customHeight="1"/>
  </sheetData>
  <sheetProtection/>
  <mergeCells count="2">
    <mergeCell ref="C4:E4"/>
    <mergeCell ref="C3:E3"/>
  </mergeCells>
  <printOptions/>
  <pageMargins left="0.45" right="0" top="0.25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L75" sqref="L75"/>
    </sheetView>
  </sheetViews>
  <sheetFormatPr defaultColWidth="9.140625" defaultRowHeight="15"/>
  <cols>
    <col min="2" max="2" width="15.57421875" style="0" customWidth="1"/>
    <col min="3" max="3" width="19.140625" style="0" customWidth="1"/>
    <col min="4" max="4" width="11.28125" style="0" customWidth="1"/>
    <col min="5" max="5" width="11.00390625" style="0" customWidth="1"/>
    <col min="6" max="6" width="12.421875" style="0" customWidth="1"/>
    <col min="8" max="8" width="11.28125" style="134" hidden="1" customWidth="1"/>
    <col min="9" max="9" width="9.140625" style="0" customWidth="1"/>
  </cols>
  <sheetData>
    <row r="1" spans="1:6" ht="18.75">
      <c r="A1" s="213"/>
      <c r="B1" s="213"/>
      <c r="C1" s="213"/>
      <c r="D1" s="213"/>
      <c r="E1" s="213"/>
      <c r="F1" s="213"/>
    </row>
    <row r="2" spans="1:6" ht="27.75" customHeight="1">
      <c r="A2" s="214" t="s">
        <v>159</v>
      </c>
      <c r="B2" s="214"/>
      <c r="C2" s="214"/>
      <c r="D2" s="214"/>
      <c r="E2" s="214"/>
      <c r="F2" s="214"/>
    </row>
    <row r="3" spans="1:9" s="41" customFormat="1" ht="30" customHeight="1">
      <c r="A3" s="260" t="s">
        <v>1</v>
      </c>
      <c r="B3" s="260" t="s">
        <v>2</v>
      </c>
      <c r="C3" s="262" t="s">
        <v>3</v>
      </c>
      <c r="D3" s="283" t="s">
        <v>1409</v>
      </c>
      <c r="E3" s="264" t="s">
        <v>1405</v>
      </c>
      <c r="F3" s="264" t="s">
        <v>1408</v>
      </c>
      <c r="G3" s="258" t="s">
        <v>8</v>
      </c>
      <c r="H3" s="257" t="s">
        <v>1410</v>
      </c>
      <c r="I3" s="281"/>
    </row>
    <row r="4" spans="1:9" s="41" customFormat="1" ht="30" customHeight="1">
      <c r="A4" s="261"/>
      <c r="B4" s="261"/>
      <c r="C4" s="263"/>
      <c r="D4" s="284"/>
      <c r="E4" s="265"/>
      <c r="F4" s="265"/>
      <c r="G4" s="259"/>
      <c r="H4" s="257"/>
      <c r="I4" s="282"/>
    </row>
    <row r="5" spans="1:9" s="41" customFormat="1" ht="30" customHeight="1">
      <c r="A5" s="270">
        <v>1</v>
      </c>
      <c r="B5" s="271" t="s">
        <v>160</v>
      </c>
      <c r="C5" s="16" t="s">
        <v>161</v>
      </c>
      <c r="D5" s="45">
        <v>568</v>
      </c>
      <c r="E5" s="45">
        <v>229</v>
      </c>
      <c r="F5" s="45">
        <v>364</v>
      </c>
      <c r="G5" s="98">
        <f>SUM(D5:F5)</f>
        <v>1161</v>
      </c>
      <c r="H5" s="145">
        <f>SUM(G5/100)*6.47</f>
        <v>75.1167</v>
      </c>
      <c r="I5" s="42">
        <f>ROUND(H5,0)</f>
        <v>75</v>
      </c>
    </row>
    <row r="6" spans="1:9" s="41" customFormat="1" ht="30" customHeight="1">
      <c r="A6" s="266"/>
      <c r="B6" s="268"/>
      <c r="C6" s="16" t="s">
        <v>162</v>
      </c>
      <c r="D6" s="45">
        <v>566</v>
      </c>
      <c r="E6" s="45">
        <v>221</v>
      </c>
      <c r="F6" s="45">
        <v>370</v>
      </c>
      <c r="G6" s="98">
        <f aca="true" t="shared" si="0" ref="G6:G69">SUM(D6:F6)</f>
        <v>1157</v>
      </c>
      <c r="H6" s="145">
        <f aca="true" t="shared" si="1" ref="H6:H68">SUM(G6/100)*6.47</f>
        <v>74.8579</v>
      </c>
      <c r="I6" s="42">
        <f aca="true" t="shared" si="2" ref="I6:I68">ROUND(H6,0)</f>
        <v>75</v>
      </c>
    </row>
    <row r="7" spans="1:9" s="41" customFormat="1" ht="30" customHeight="1">
      <c r="A7" s="266"/>
      <c r="B7" s="268"/>
      <c r="C7" s="16" t="s">
        <v>163</v>
      </c>
      <c r="D7" s="45">
        <v>539</v>
      </c>
      <c r="E7" s="45">
        <v>206</v>
      </c>
      <c r="F7" s="45">
        <v>512</v>
      </c>
      <c r="G7" s="98">
        <f t="shared" si="0"/>
        <v>1257</v>
      </c>
      <c r="H7" s="145">
        <f t="shared" si="1"/>
        <v>81.3279</v>
      </c>
      <c r="I7" s="42">
        <f t="shared" si="2"/>
        <v>81</v>
      </c>
    </row>
    <row r="8" spans="1:9" s="41" customFormat="1" ht="30" customHeight="1">
      <c r="A8" s="266"/>
      <c r="B8" s="268"/>
      <c r="C8" s="16" t="s">
        <v>164</v>
      </c>
      <c r="D8" s="45">
        <v>632</v>
      </c>
      <c r="E8" s="45">
        <v>256</v>
      </c>
      <c r="F8" s="45">
        <v>354</v>
      </c>
      <c r="G8" s="98">
        <f t="shared" si="0"/>
        <v>1242</v>
      </c>
      <c r="H8" s="145">
        <f t="shared" si="1"/>
        <v>80.3574</v>
      </c>
      <c r="I8" s="42">
        <f t="shared" si="2"/>
        <v>80</v>
      </c>
    </row>
    <row r="9" spans="1:9" s="41" customFormat="1" ht="30" customHeight="1">
      <c r="A9" s="267"/>
      <c r="B9" s="269"/>
      <c r="C9" s="16" t="s">
        <v>165</v>
      </c>
      <c r="D9" s="45">
        <v>512</v>
      </c>
      <c r="E9" s="45">
        <v>191</v>
      </c>
      <c r="F9" s="45">
        <v>312</v>
      </c>
      <c r="G9" s="98">
        <f t="shared" si="0"/>
        <v>1015</v>
      </c>
      <c r="H9" s="145">
        <f t="shared" si="1"/>
        <v>65.6705</v>
      </c>
      <c r="I9" s="42">
        <f t="shared" si="2"/>
        <v>66</v>
      </c>
    </row>
    <row r="10" spans="1:9" s="79" customFormat="1" ht="30" customHeight="1" thickBot="1">
      <c r="A10" s="272" t="s">
        <v>8</v>
      </c>
      <c r="B10" s="273"/>
      <c r="C10" s="274"/>
      <c r="D10" s="46">
        <f aca="true" t="shared" si="3" ref="D10:I10">SUM(D5:D9)</f>
        <v>2817</v>
      </c>
      <c r="E10" s="46">
        <f t="shared" si="3"/>
        <v>1103</v>
      </c>
      <c r="F10" s="46">
        <f t="shared" si="3"/>
        <v>1912</v>
      </c>
      <c r="G10" s="99">
        <f t="shared" si="0"/>
        <v>5832</v>
      </c>
      <c r="H10" s="46">
        <f t="shared" si="3"/>
        <v>377.3304</v>
      </c>
      <c r="I10" s="46">
        <f t="shared" si="3"/>
        <v>377</v>
      </c>
    </row>
    <row r="11" spans="1:9" s="41" customFormat="1" ht="30" customHeight="1" thickTop="1">
      <c r="A11" s="266">
        <v>2</v>
      </c>
      <c r="B11" s="268" t="s">
        <v>166</v>
      </c>
      <c r="C11" s="17" t="s">
        <v>167</v>
      </c>
      <c r="D11" s="45">
        <v>469</v>
      </c>
      <c r="E11" s="45">
        <v>202</v>
      </c>
      <c r="F11" s="45">
        <v>306</v>
      </c>
      <c r="G11" s="100">
        <f t="shared" si="0"/>
        <v>977</v>
      </c>
      <c r="H11" s="146">
        <f t="shared" si="1"/>
        <v>63.21189999999999</v>
      </c>
      <c r="I11" s="43">
        <f t="shared" si="2"/>
        <v>63</v>
      </c>
    </row>
    <row r="12" spans="1:9" s="41" customFormat="1" ht="30" customHeight="1">
      <c r="A12" s="266"/>
      <c r="B12" s="268"/>
      <c r="C12" s="16" t="s">
        <v>168</v>
      </c>
      <c r="D12" s="45">
        <v>618</v>
      </c>
      <c r="E12" s="45">
        <v>202</v>
      </c>
      <c r="F12" s="45">
        <v>459</v>
      </c>
      <c r="G12" s="98">
        <f t="shared" si="0"/>
        <v>1279</v>
      </c>
      <c r="H12" s="145">
        <f t="shared" si="1"/>
        <v>82.75129999999999</v>
      </c>
      <c r="I12" s="42">
        <f t="shared" si="2"/>
        <v>83</v>
      </c>
    </row>
    <row r="13" spans="1:9" s="41" customFormat="1" ht="30" customHeight="1">
      <c r="A13" s="266"/>
      <c r="B13" s="268"/>
      <c r="C13" s="16" t="s">
        <v>169</v>
      </c>
      <c r="D13" s="45">
        <v>552</v>
      </c>
      <c r="E13" s="45">
        <v>229</v>
      </c>
      <c r="F13" s="45">
        <v>359</v>
      </c>
      <c r="G13" s="98">
        <f t="shared" si="0"/>
        <v>1140</v>
      </c>
      <c r="H13" s="145">
        <f t="shared" si="1"/>
        <v>73.758</v>
      </c>
      <c r="I13" s="42">
        <f t="shared" si="2"/>
        <v>74</v>
      </c>
    </row>
    <row r="14" spans="1:9" s="41" customFormat="1" ht="30" customHeight="1">
      <c r="A14" s="267"/>
      <c r="B14" s="269"/>
      <c r="C14" s="16" t="s">
        <v>170</v>
      </c>
      <c r="D14" s="45">
        <v>537</v>
      </c>
      <c r="E14" s="45">
        <v>227</v>
      </c>
      <c r="F14" s="45">
        <v>367</v>
      </c>
      <c r="G14" s="98">
        <f t="shared" si="0"/>
        <v>1131</v>
      </c>
      <c r="H14" s="145">
        <f t="shared" si="1"/>
        <v>73.1757</v>
      </c>
      <c r="I14" s="42">
        <f t="shared" si="2"/>
        <v>73</v>
      </c>
    </row>
    <row r="15" spans="1:9" s="79" customFormat="1" ht="30" customHeight="1" thickBot="1">
      <c r="A15" s="272" t="s">
        <v>8</v>
      </c>
      <c r="B15" s="273"/>
      <c r="C15" s="274"/>
      <c r="D15" s="46">
        <f aca="true" t="shared" si="4" ref="D15:I15">SUM(D11:D14)</f>
        <v>2176</v>
      </c>
      <c r="E15" s="46">
        <f t="shared" si="4"/>
        <v>860</v>
      </c>
      <c r="F15" s="46">
        <f t="shared" si="4"/>
        <v>1491</v>
      </c>
      <c r="G15" s="99">
        <f t="shared" si="0"/>
        <v>4527</v>
      </c>
      <c r="H15" s="46">
        <f t="shared" si="4"/>
        <v>292.89689999999996</v>
      </c>
      <c r="I15" s="46">
        <f t="shared" si="4"/>
        <v>293</v>
      </c>
    </row>
    <row r="16" spans="1:9" s="41" customFormat="1" ht="31.5" customHeight="1" thickTop="1">
      <c r="A16" s="266">
        <v>3</v>
      </c>
      <c r="B16" s="268" t="s">
        <v>171</v>
      </c>
      <c r="C16" s="17" t="s">
        <v>172</v>
      </c>
      <c r="D16" s="45">
        <v>252</v>
      </c>
      <c r="E16" s="45">
        <v>184</v>
      </c>
      <c r="F16" s="45">
        <v>428</v>
      </c>
      <c r="G16" s="100">
        <f t="shared" si="0"/>
        <v>864</v>
      </c>
      <c r="H16" s="146">
        <f t="shared" si="1"/>
        <v>55.900800000000004</v>
      </c>
      <c r="I16" s="43">
        <f t="shared" si="2"/>
        <v>56</v>
      </c>
    </row>
    <row r="17" spans="1:9" s="41" customFormat="1" ht="31.5" customHeight="1">
      <c r="A17" s="266"/>
      <c r="B17" s="268"/>
      <c r="C17" s="16" t="s">
        <v>173</v>
      </c>
      <c r="D17" s="45">
        <v>441</v>
      </c>
      <c r="E17" s="45">
        <v>260</v>
      </c>
      <c r="F17" s="45">
        <v>472</v>
      </c>
      <c r="G17" s="98">
        <f t="shared" si="0"/>
        <v>1173</v>
      </c>
      <c r="H17" s="145">
        <f t="shared" si="1"/>
        <v>75.8931</v>
      </c>
      <c r="I17" s="42">
        <f t="shared" si="2"/>
        <v>76</v>
      </c>
    </row>
    <row r="18" spans="1:9" s="41" customFormat="1" ht="31.5" customHeight="1">
      <c r="A18" s="266"/>
      <c r="B18" s="268"/>
      <c r="C18" s="16" t="s">
        <v>174</v>
      </c>
      <c r="D18" s="45">
        <v>304</v>
      </c>
      <c r="E18" s="45">
        <v>140</v>
      </c>
      <c r="F18" s="45">
        <v>300</v>
      </c>
      <c r="G18" s="98">
        <f t="shared" si="0"/>
        <v>744</v>
      </c>
      <c r="H18" s="145">
        <f t="shared" si="1"/>
        <v>48.1368</v>
      </c>
      <c r="I18" s="42">
        <f t="shared" si="2"/>
        <v>48</v>
      </c>
    </row>
    <row r="19" spans="1:9" s="41" customFormat="1" ht="31.5" customHeight="1">
      <c r="A19" s="266"/>
      <c r="B19" s="268"/>
      <c r="C19" s="16" t="s">
        <v>175</v>
      </c>
      <c r="D19" s="45">
        <v>307</v>
      </c>
      <c r="E19" s="45">
        <v>166</v>
      </c>
      <c r="F19" s="45">
        <v>320</v>
      </c>
      <c r="G19" s="98">
        <f t="shared" si="0"/>
        <v>793</v>
      </c>
      <c r="H19" s="145">
        <f t="shared" si="1"/>
        <v>51.3071</v>
      </c>
      <c r="I19" s="42">
        <f t="shared" si="2"/>
        <v>51</v>
      </c>
    </row>
    <row r="20" spans="1:9" s="41" customFormat="1" ht="31.5" customHeight="1">
      <c r="A20" s="267"/>
      <c r="B20" s="269"/>
      <c r="C20" s="16" t="s">
        <v>176</v>
      </c>
      <c r="D20" s="45">
        <v>310</v>
      </c>
      <c r="E20" s="45">
        <v>177</v>
      </c>
      <c r="F20" s="45">
        <v>316</v>
      </c>
      <c r="G20" s="98">
        <f t="shared" si="0"/>
        <v>803</v>
      </c>
      <c r="H20" s="145">
        <f t="shared" si="1"/>
        <v>51.9541</v>
      </c>
      <c r="I20" s="42">
        <f t="shared" si="2"/>
        <v>52</v>
      </c>
    </row>
    <row r="21" spans="1:9" s="79" customFormat="1" ht="30" customHeight="1" thickBot="1">
      <c r="A21" s="272" t="s">
        <v>8</v>
      </c>
      <c r="B21" s="273"/>
      <c r="C21" s="274"/>
      <c r="D21" s="46">
        <f aca="true" t="shared" si="5" ref="D21:I21">SUM(D16:D20)</f>
        <v>1614</v>
      </c>
      <c r="E21" s="46">
        <f t="shared" si="5"/>
        <v>927</v>
      </c>
      <c r="F21" s="46">
        <f t="shared" si="5"/>
        <v>1836</v>
      </c>
      <c r="G21" s="99">
        <f>SUM(D21:F21)</f>
        <v>4377</v>
      </c>
      <c r="H21" s="46">
        <f t="shared" si="5"/>
        <v>283.1919</v>
      </c>
      <c r="I21" s="46">
        <f t="shared" si="5"/>
        <v>283</v>
      </c>
    </row>
    <row r="22" spans="1:9" s="41" customFormat="1" ht="30" customHeight="1" thickTop="1">
      <c r="A22" s="267">
        <v>4</v>
      </c>
      <c r="B22" s="269" t="s">
        <v>177</v>
      </c>
      <c r="C22" s="17" t="s">
        <v>178</v>
      </c>
      <c r="D22" s="47">
        <v>466</v>
      </c>
      <c r="E22" s="47">
        <v>156</v>
      </c>
      <c r="F22" s="47">
        <v>198</v>
      </c>
      <c r="G22" s="100">
        <f t="shared" si="0"/>
        <v>820</v>
      </c>
      <c r="H22" s="146">
        <f t="shared" si="1"/>
        <v>53.053999999999995</v>
      </c>
      <c r="I22" s="43">
        <f t="shared" si="2"/>
        <v>53</v>
      </c>
    </row>
    <row r="23" spans="1:9" s="41" customFormat="1" ht="30" customHeight="1">
      <c r="A23" s="275"/>
      <c r="B23" s="276"/>
      <c r="C23" s="16" t="s">
        <v>179</v>
      </c>
      <c r="D23" s="45">
        <v>225</v>
      </c>
      <c r="E23" s="45">
        <v>135</v>
      </c>
      <c r="F23" s="45">
        <v>318</v>
      </c>
      <c r="G23" s="98">
        <f t="shared" si="0"/>
        <v>678</v>
      </c>
      <c r="H23" s="145">
        <f t="shared" si="1"/>
        <v>43.8666</v>
      </c>
      <c r="I23" s="42">
        <f t="shared" si="2"/>
        <v>44</v>
      </c>
    </row>
    <row r="24" spans="1:9" s="41" customFormat="1" ht="30" customHeight="1">
      <c r="A24" s="275"/>
      <c r="B24" s="276"/>
      <c r="C24" s="16" t="s">
        <v>180</v>
      </c>
      <c r="D24" s="45">
        <v>265</v>
      </c>
      <c r="E24" s="45">
        <v>200</v>
      </c>
      <c r="F24" s="45">
        <v>492</v>
      </c>
      <c r="G24" s="98">
        <f t="shared" si="0"/>
        <v>957</v>
      </c>
      <c r="H24" s="145">
        <f t="shared" si="1"/>
        <v>61.917899999999996</v>
      </c>
      <c r="I24" s="42">
        <f t="shared" si="2"/>
        <v>62</v>
      </c>
    </row>
    <row r="25" spans="1:9" s="79" customFormat="1" ht="34.5" customHeight="1" thickBot="1">
      <c r="A25" s="277" t="s">
        <v>8</v>
      </c>
      <c r="B25" s="277"/>
      <c r="C25" s="277"/>
      <c r="D25" s="46">
        <f aca="true" t="shared" si="6" ref="D25:I25">SUM(D22:D24)</f>
        <v>956</v>
      </c>
      <c r="E25" s="46">
        <f t="shared" si="6"/>
        <v>491</v>
      </c>
      <c r="F25" s="46">
        <f t="shared" si="6"/>
        <v>1008</v>
      </c>
      <c r="G25" s="99">
        <f t="shared" si="0"/>
        <v>2455</v>
      </c>
      <c r="H25" s="46">
        <f t="shared" si="6"/>
        <v>158.83849999999998</v>
      </c>
      <c r="I25" s="46">
        <f t="shared" si="6"/>
        <v>159</v>
      </c>
    </row>
    <row r="26" spans="1:9" s="41" customFormat="1" ht="31.5" customHeight="1" thickTop="1">
      <c r="A26" s="275">
        <v>5</v>
      </c>
      <c r="B26" s="276" t="s">
        <v>181</v>
      </c>
      <c r="C26" s="16" t="s">
        <v>182</v>
      </c>
      <c r="D26" s="45">
        <v>331</v>
      </c>
      <c r="E26" s="45">
        <v>181</v>
      </c>
      <c r="F26" s="45">
        <v>311</v>
      </c>
      <c r="G26" s="100">
        <f t="shared" si="0"/>
        <v>823</v>
      </c>
      <c r="H26" s="146">
        <f t="shared" si="1"/>
        <v>53.2481</v>
      </c>
      <c r="I26" s="43">
        <f t="shared" si="2"/>
        <v>53</v>
      </c>
    </row>
    <row r="27" spans="1:9" s="41" customFormat="1" ht="31.5" customHeight="1">
      <c r="A27" s="275"/>
      <c r="B27" s="276"/>
      <c r="C27" s="16" t="s">
        <v>183</v>
      </c>
      <c r="D27" s="45">
        <v>250</v>
      </c>
      <c r="E27" s="45">
        <v>128</v>
      </c>
      <c r="F27" s="45">
        <v>275</v>
      </c>
      <c r="G27" s="98">
        <f t="shared" si="0"/>
        <v>653</v>
      </c>
      <c r="H27" s="145">
        <f t="shared" si="1"/>
        <v>42.2491</v>
      </c>
      <c r="I27" s="42">
        <f t="shared" si="2"/>
        <v>42</v>
      </c>
    </row>
    <row r="28" spans="1:9" s="41" customFormat="1" ht="31.5" customHeight="1">
      <c r="A28" s="275"/>
      <c r="B28" s="276"/>
      <c r="C28" s="16" t="s">
        <v>184</v>
      </c>
      <c r="D28" s="45">
        <v>369</v>
      </c>
      <c r="E28" s="45">
        <v>298</v>
      </c>
      <c r="F28" s="45">
        <v>392</v>
      </c>
      <c r="G28" s="98">
        <f t="shared" si="0"/>
        <v>1059</v>
      </c>
      <c r="H28" s="145">
        <f t="shared" si="1"/>
        <v>68.51729999999999</v>
      </c>
      <c r="I28" s="42">
        <f t="shared" si="2"/>
        <v>69</v>
      </c>
    </row>
    <row r="29" spans="1:9" s="41" customFormat="1" ht="31.5" customHeight="1">
      <c r="A29" s="275"/>
      <c r="B29" s="276"/>
      <c r="C29" s="16" t="s">
        <v>185</v>
      </c>
      <c r="D29" s="45">
        <v>322</v>
      </c>
      <c r="E29" s="45">
        <v>221</v>
      </c>
      <c r="F29" s="45">
        <v>385</v>
      </c>
      <c r="G29" s="98">
        <f t="shared" si="0"/>
        <v>928</v>
      </c>
      <c r="H29" s="145">
        <f t="shared" si="1"/>
        <v>60.041599999999995</v>
      </c>
      <c r="I29" s="42">
        <f t="shared" si="2"/>
        <v>60</v>
      </c>
    </row>
    <row r="30" spans="1:9" s="79" customFormat="1" ht="31.5" customHeight="1" thickBot="1">
      <c r="A30" s="277" t="s">
        <v>8</v>
      </c>
      <c r="B30" s="277"/>
      <c r="C30" s="277"/>
      <c r="D30" s="46">
        <f aca="true" t="shared" si="7" ref="D30:I30">SUM(D26:D29)</f>
        <v>1272</v>
      </c>
      <c r="E30" s="46">
        <f t="shared" si="7"/>
        <v>828</v>
      </c>
      <c r="F30" s="46">
        <f t="shared" si="7"/>
        <v>1363</v>
      </c>
      <c r="G30" s="99">
        <f>SUM(D30:F30)</f>
        <v>3463</v>
      </c>
      <c r="H30" s="46">
        <f t="shared" si="7"/>
        <v>224.0561</v>
      </c>
      <c r="I30" s="46">
        <f t="shared" si="7"/>
        <v>224</v>
      </c>
    </row>
    <row r="31" spans="1:9" s="41" customFormat="1" ht="27.75" customHeight="1" thickTop="1">
      <c r="A31" s="270">
        <v>6</v>
      </c>
      <c r="B31" s="271" t="s">
        <v>186</v>
      </c>
      <c r="C31" s="16" t="s">
        <v>187</v>
      </c>
      <c r="D31" s="45">
        <v>244</v>
      </c>
      <c r="E31" s="45">
        <v>122</v>
      </c>
      <c r="F31" s="45">
        <v>144</v>
      </c>
      <c r="G31" s="100">
        <f t="shared" si="0"/>
        <v>510</v>
      </c>
      <c r="H31" s="146">
        <f t="shared" si="1"/>
        <v>32.997</v>
      </c>
      <c r="I31" s="43">
        <f t="shared" si="2"/>
        <v>33</v>
      </c>
    </row>
    <row r="32" spans="1:9" s="41" customFormat="1" ht="27.75" customHeight="1">
      <c r="A32" s="266"/>
      <c r="B32" s="268"/>
      <c r="C32" s="16" t="s">
        <v>188</v>
      </c>
      <c r="D32" s="45">
        <v>184</v>
      </c>
      <c r="E32" s="45">
        <v>85</v>
      </c>
      <c r="F32" s="45">
        <v>116</v>
      </c>
      <c r="G32" s="98">
        <f t="shared" si="0"/>
        <v>385</v>
      </c>
      <c r="H32" s="145">
        <f t="shared" si="1"/>
        <v>24.9095</v>
      </c>
      <c r="I32" s="42">
        <f t="shared" si="2"/>
        <v>25</v>
      </c>
    </row>
    <row r="33" spans="1:9" s="41" customFormat="1" ht="27.75" customHeight="1">
      <c r="A33" s="267"/>
      <c r="B33" s="269"/>
      <c r="C33" s="16" t="s">
        <v>189</v>
      </c>
      <c r="D33" s="45">
        <v>163</v>
      </c>
      <c r="E33" s="45">
        <v>95</v>
      </c>
      <c r="F33" s="45">
        <v>128</v>
      </c>
      <c r="G33" s="98">
        <f t="shared" si="0"/>
        <v>386</v>
      </c>
      <c r="H33" s="145">
        <f t="shared" si="1"/>
        <v>24.9742</v>
      </c>
      <c r="I33" s="42">
        <f t="shared" si="2"/>
        <v>25</v>
      </c>
    </row>
    <row r="34" spans="1:9" s="79" customFormat="1" ht="27.75" customHeight="1" thickBot="1">
      <c r="A34" s="272" t="s">
        <v>8</v>
      </c>
      <c r="B34" s="273"/>
      <c r="C34" s="274"/>
      <c r="D34" s="46">
        <f aca="true" t="shared" si="8" ref="D34:I34">SUM(D31:D33)</f>
        <v>591</v>
      </c>
      <c r="E34" s="46">
        <f t="shared" si="8"/>
        <v>302</v>
      </c>
      <c r="F34" s="46">
        <f t="shared" si="8"/>
        <v>388</v>
      </c>
      <c r="G34" s="99">
        <f t="shared" si="0"/>
        <v>1281</v>
      </c>
      <c r="H34" s="46">
        <f t="shared" si="8"/>
        <v>82.8807</v>
      </c>
      <c r="I34" s="46">
        <f t="shared" si="8"/>
        <v>83</v>
      </c>
    </row>
    <row r="35" spans="1:9" s="41" customFormat="1" ht="27.75" customHeight="1" thickTop="1">
      <c r="A35" s="266">
        <v>7</v>
      </c>
      <c r="B35" s="268" t="s">
        <v>190</v>
      </c>
      <c r="C35" s="17" t="s">
        <v>191</v>
      </c>
      <c r="D35" s="45">
        <v>492</v>
      </c>
      <c r="E35" s="45">
        <v>209</v>
      </c>
      <c r="F35" s="45">
        <v>426</v>
      </c>
      <c r="G35" s="100">
        <f t="shared" si="0"/>
        <v>1127</v>
      </c>
      <c r="H35" s="146">
        <f t="shared" si="1"/>
        <v>72.9169</v>
      </c>
      <c r="I35" s="43">
        <f t="shared" si="2"/>
        <v>73</v>
      </c>
    </row>
    <row r="36" spans="1:9" s="41" customFormat="1" ht="27.75" customHeight="1">
      <c r="A36" s="266"/>
      <c r="B36" s="268"/>
      <c r="C36" s="16" t="s">
        <v>192</v>
      </c>
      <c r="D36" s="45">
        <v>486</v>
      </c>
      <c r="E36" s="45">
        <v>243</v>
      </c>
      <c r="F36" s="45">
        <v>347</v>
      </c>
      <c r="G36" s="98">
        <f t="shared" si="0"/>
        <v>1076</v>
      </c>
      <c r="H36" s="145">
        <f t="shared" si="1"/>
        <v>69.6172</v>
      </c>
      <c r="I36" s="42">
        <f t="shared" si="2"/>
        <v>70</v>
      </c>
    </row>
    <row r="37" spans="1:9" s="41" customFormat="1" ht="27.75" customHeight="1">
      <c r="A37" s="267"/>
      <c r="B37" s="269"/>
      <c r="C37" s="16" t="s">
        <v>193</v>
      </c>
      <c r="D37" s="45">
        <v>579</v>
      </c>
      <c r="E37" s="45">
        <v>253</v>
      </c>
      <c r="F37" s="45">
        <v>408</v>
      </c>
      <c r="G37" s="98">
        <f t="shared" si="0"/>
        <v>1240</v>
      </c>
      <c r="H37" s="145">
        <f t="shared" si="1"/>
        <v>80.228</v>
      </c>
      <c r="I37" s="42">
        <f t="shared" si="2"/>
        <v>80</v>
      </c>
    </row>
    <row r="38" spans="1:9" s="79" customFormat="1" ht="27.75" customHeight="1" thickBot="1">
      <c r="A38" s="272" t="s">
        <v>8</v>
      </c>
      <c r="B38" s="273"/>
      <c r="C38" s="274"/>
      <c r="D38" s="46">
        <f aca="true" t="shared" si="9" ref="D38:I38">SUM(D35:D37)</f>
        <v>1557</v>
      </c>
      <c r="E38" s="46">
        <f t="shared" si="9"/>
        <v>705</v>
      </c>
      <c r="F38" s="46">
        <f t="shared" si="9"/>
        <v>1181</v>
      </c>
      <c r="G38" s="99">
        <f t="shared" si="0"/>
        <v>3443</v>
      </c>
      <c r="H38" s="46">
        <f t="shared" si="9"/>
        <v>222.76209999999998</v>
      </c>
      <c r="I38" s="46">
        <f t="shared" si="9"/>
        <v>223</v>
      </c>
    </row>
    <row r="39" spans="1:9" s="41" customFormat="1" ht="27.75" customHeight="1" thickTop="1">
      <c r="A39" s="266">
        <v>8</v>
      </c>
      <c r="B39" s="268" t="s">
        <v>194</v>
      </c>
      <c r="C39" s="17" t="s">
        <v>195</v>
      </c>
      <c r="D39" s="45">
        <v>689</v>
      </c>
      <c r="E39" s="45">
        <v>288</v>
      </c>
      <c r="F39" s="45">
        <v>585</v>
      </c>
      <c r="G39" s="100">
        <f>SUM(D39:F39)</f>
        <v>1562</v>
      </c>
      <c r="H39" s="146">
        <f t="shared" si="1"/>
        <v>101.06139999999999</v>
      </c>
      <c r="I39" s="43">
        <f t="shared" si="2"/>
        <v>101</v>
      </c>
    </row>
    <row r="40" spans="1:9" s="41" customFormat="1" ht="27.75" customHeight="1">
      <c r="A40" s="266"/>
      <c r="B40" s="268"/>
      <c r="C40" s="16" t="s">
        <v>196</v>
      </c>
      <c r="D40" s="45">
        <v>507</v>
      </c>
      <c r="E40" s="45">
        <v>200</v>
      </c>
      <c r="F40" s="45">
        <v>327</v>
      </c>
      <c r="G40" s="98">
        <f t="shared" si="0"/>
        <v>1034</v>
      </c>
      <c r="H40" s="145">
        <f t="shared" si="1"/>
        <v>66.8998</v>
      </c>
      <c r="I40" s="42">
        <f t="shared" si="2"/>
        <v>67</v>
      </c>
    </row>
    <row r="41" spans="1:9" s="41" customFormat="1" ht="27.75" customHeight="1">
      <c r="A41" s="266"/>
      <c r="B41" s="268"/>
      <c r="C41" s="16" t="s">
        <v>197</v>
      </c>
      <c r="D41" s="45">
        <v>444</v>
      </c>
      <c r="E41" s="45">
        <v>171</v>
      </c>
      <c r="F41" s="45">
        <v>322</v>
      </c>
      <c r="G41" s="98">
        <f t="shared" si="0"/>
        <v>937</v>
      </c>
      <c r="H41" s="145">
        <f t="shared" si="1"/>
        <v>60.62389999999999</v>
      </c>
      <c r="I41" s="42">
        <f t="shared" si="2"/>
        <v>61</v>
      </c>
    </row>
    <row r="42" spans="1:9" s="41" customFormat="1" ht="27.75" customHeight="1">
      <c r="A42" s="266"/>
      <c r="B42" s="268"/>
      <c r="C42" s="18" t="s">
        <v>198</v>
      </c>
      <c r="D42" s="45">
        <v>687</v>
      </c>
      <c r="E42" s="45">
        <v>288</v>
      </c>
      <c r="F42" s="45">
        <v>447</v>
      </c>
      <c r="G42" s="98">
        <f t="shared" si="0"/>
        <v>1422</v>
      </c>
      <c r="H42" s="145">
        <f t="shared" si="1"/>
        <v>92.0034</v>
      </c>
      <c r="I42" s="42">
        <f t="shared" si="2"/>
        <v>92</v>
      </c>
    </row>
    <row r="43" spans="1:9" s="41" customFormat="1" ht="27.75" customHeight="1">
      <c r="A43" s="266"/>
      <c r="B43" s="268"/>
      <c r="C43" s="16" t="s">
        <v>199</v>
      </c>
      <c r="D43" s="45">
        <v>611</v>
      </c>
      <c r="E43" s="45">
        <v>176</v>
      </c>
      <c r="F43" s="45">
        <v>465</v>
      </c>
      <c r="G43" s="98">
        <f t="shared" si="0"/>
        <v>1252</v>
      </c>
      <c r="H43" s="145">
        <f t="shared" si="1"/>
        <v>81.00439999999999</v>
      </c>
      <c r="I43" s="42">
        <f t="shared" si="2"/>
        <v>81</v>
      </c>
    </row>
    <row r="44" spans="1:9" s="41" customFormat="1" ht="27.75" customHeight="1">
      <c r="A44" s="267"/>
      <c r="B44" s="269"/>
      <c r="C44" s="16" t="s">
        <v>200</v>
      </c>
      <c r="D44" s="45">
        <v>453</v>
      </c>
      <c r="E44" s="45">
        <v>145</v>
      </c>
      <c r="F44" s="45">
        <v>268</v>
      </c>
      <c r="G44" s="98">
        <f t="shared" si="0"/>
        <v>866</v>
      </c>
      <c r="H44" s="145">
        <f t="shared" si="1"/>
        <v>56.0302</v>
      </c>
      <c r="I44" s="42">
        <f t="shared" si="2"/>
        <v>56</v>
      </c>
    </row>
    <row r="45" spans="1:9" s="79" customFormat="1" ht="27.75" customHeight="1" thickBot="1">
      <c r="A45" s="272" t="s">
        <v>8</v>
      </c>
      <c r="B45" s="273"/>
      <c r="C45" s="274"/>
      <c r="D45" s="46">
        <f>SUM(D39:D44)</f>
        <v>3391</v>
      </c>
      <c r="E45" s="46">
        <f>SUM(E39:E44)</f>
        <v>1268</v>
      </c>
      <c r="F45" s="46">
        <f>SUM(F39:F44)</f>
        <v>2414</v>
      </c>
      <c r="G45" s="99">
        <f t="shared" si="0"/>
        <v>7073</v>
      </c>
      <c r="H45" s="46">
        <f>SUM(H39:H44)</f>
        <v>457.6230999999999</v>
      </c>
      <c r="I45" s="46">
        <f>SUM(I39:I44)</f>
        <v>458</v>
      </c>
    </row>
    <row r="46" spans="1:9" s="41" customFormat="1" ht="27.75" customHeight="1" thickTop="1">
      <c r="A46" s="266">
        <v>9</v>
      </c>
      <c r="B46" s="268" t="s">
        <v>201</v>
      </c>
      <c r="C46" s="16" t="s">
        <v>202</v>
      </c>
      <c r="D46" s="45">
        <v>552</v>
      </c>
      <c r="E46" s="45">
        <v>258</v>
      </c>
      <c r="F46" s="45">
        <v>565</v>
      </c>
      <c r="G46" s="100">
        <f t="shared" si="0"/>
        <v>1375</v>
      </c>
      <c r="H46" s="146">
        <f t="shared" si="1"/>
        <v>88.96249999999999</v>
      </c>
      <c r="I46" s="43">
        <f t="shared" si="2"/>
        <v>89</v>
      </c>
    </row>
    <row r="47" spans="1:9" s="41" customFormat="1" ht="27.75" customHeight="1">
      <c r="A47" s="266"/>
      <c r="B47" s="268"/>
      <c r="C47" s="16" t="s">
        <v>203</v>
      </c>
      <c r="D47" s="45">
        <v>566</v>
      </c>
      <c r="E47" s="45">
        <v>336</v>
      </c>
      <c r="F47" s="45">
        <v>639</v>
      </c>
      <c r="G47" s="98">
        <f>SUM(D47:F47)</f>
        <v>1541</v>
      </c>
      <c r="H47" s="145">
        <f t="shared" si="1"/>
        <v>99.7027</v>
      </c>
      <c r="I47" s="42">
        <f t="shared" si="2"/>
        <v>100</v>
      </c>
    </row>
    <row r="48" spans="1:9" s="41" customFormat="1" ht="27.75" customHeight="1">
      <c r="A48" s="266"/>
      <c r="B48" s="268"/>
      <c r="C48" s="18" t="s">
        <v>204</v>
      </c>
      <c r="D48" s="45">
        <v>349</v>
      </c>
      <c r="E48" s="45">
        <v>283</v>
      </c>
      <c r="F48" s="45">
        <v>709</v>
      </c>
      <c r="G48" s="98">
        <f t="shared" si="0"/>
        <v>1341</v>
      </c>
      <c r="H48" s="145">
        <f t="shared" si="1"/>
        <v>86.7627</v>
      </c>
      <c r="I48" s="42">
        <f t="shared" si="2"/>
        <v>87</v>
      </c>
    </row>
    <row r="49" spans="1:9" s="41" customFormat="1" ht="27.75" customHeight="1">
      <c r="A49" s="266"/>
      <c r="B49" s="268"/>
      <c r="C49" s="16" t="s">
        <v>205</v>
      </c>
      <c r="D49" s="45">
        <v>249</v>
      </c>
      <c r="E49" s="45">
        <v>161</v>
      </c>
      <c r="F49" s="45">
        <v>906</v>
      </c>
      <c r="G49" s="98">
        <f t="shared" si="0"/>
        <v>1316</v>
      </c>
      <c r="H49" s="145">
        <f t="shared" si="1"/>
        <v>85.1452</v>
      </c>
      <c r="I49" s="42">
        <f t="shared" si="2"/>
        <v>85</v>
      </c>
    </row>
    <row r="50" spans="1:9" s="41" customFormat="1" ht="27.75" customHeight="1">
      <c r="A50" s="266"/>
      <c r="B50" s="268"/>
      <c r="C50" s="18" t="s">
        <v>206</v>
      </c>
      <c r="D50" s="45">
        <v>263</v>
      </c>
      <c r="E50" s="45">
        <v>172</v>
      </c>
      <c r="F50" s="45">
        <v>531</v>
      </c>
      <c r="G50" s="98">
        <f t="shared" si="0"/>
        <v>966</v>
      </c>
      <c r="H50" s="145">
        <f t="shared" si="1"/>
        <v>62.5002</v>
      </c>
      <c r="I50" s="42">
        <f t="shared" si="2"/>
        <v>63</v>
      </c>
    </row>
    <row r="51" spans="1:9" s="41" customFormat="1" ht="30" customHeight="1">
      <c r="A51" s="267"/>
      <c r="B51" s="269"/>
      <c r="C51" s="16" t="s">
        <v>207</v>
      </c>
      <c r="D51" s="45">
        <v>376</v>
      </c>
      <c r="E51" s="45">
        <v>193</v>
      </c>
      <c r="F51" s="45">
        <v>440</v>
      </c>
      <c r="G51" s="98">
        <f t="shared" si="0"/>
        <v>1009</v>
      </c>
      <c r="H51" s="145">
        <f t="shared" si="1"/>
        <v>65.28229999999999</v>
      </c>
      <c r="I51" s="42">
        <f t="shared" si="2"/>
        <v>65</v>
      </c>
    </row>
    <row r="52" spans="1:9" s="79" customFormat="1" ht="30" customHeight="1" thickBot="1">
      <c r="A52" s="277" t="s">
        <v>8</v>
      </c>
      <c r="B52" s="277"/>
      <c r="C52" s="277"/>
      <c r="D52" s="46">
        <f aca="true" t="shared" si="10" ref="D52:I52">SUM(D46:D51)</f>
        <v>2355</v>
      </c>
      <c r="E52" s="46">
        <f t="shared" si="10"/>
        <v>1403</v>
      </c>
      <c r="F52" s="46">
        <f t="shared" si="10"/>
        <v>3790</v>
      </c>
      <c r="G52" s="99">
        <f t="shared" si="0"/>
        <v>7548</v>
      </c>
      <c r="H52" s="46">
        <f t="shared" si="10"/>
        <v>488.3556</v>
      </c>
      <c r="I52" s="46">
        <f t="shared" si="10"/>
        <v>489</v>
      </c>
    </row>
    <row r="53" spans="1:9" s="41" customFormat="1" ht="30" customHeight="1" thickTop="1">
      <c r="A53" s="275">
        <v>10</v>
      </c>
      <c r="B53" s="276" t="s">
        <v>208</v>
      </c>
      <c r="C53" s="16" t="s">
        <v>209</v>
      </c>
      <c r="D53" s="45">
        <v>423</v>
      </c>
      <c r="E53" s="45">
        <v>141</v>
      </c>
      <c r="F53" s="45">
        <v>305</v>
      </c>
      <c r="G53" s="100">
        <f t="shared" si="0"/>
        <v>869</v>
      </c>
      <c r="H53" s="146">
        <f t="shared" si="1"/>
        <v>56.22429999999999</v>
      </c>
      <c r="I53" s="43">
        <f t="shared" si="2"/>
        <v>56</v>
      </c>
    </row>
    <row r="54" spans="1:9" s="41" customFormat="1" ht="30" customHeight="1">
      <c r="A54" s="275"/>
      <c r="B54" s="276"/>
      <c r="C54" s="18" t="s">
        <v>210</v>
      </c>
      <c r="D54" s="45">
        <v>308</v>
      </c>
      <c r="E54" s="45">
        <v>106</v>
      </c>
      <c r="F54" s="45">
        <v>214</v>
      </c>
      <c r="G54" s="98">
        <f t="shared" si="0"/>
        <v>628</v>
      </c>
      <c r="H54" s="145">
        <f t="shared" si="1"/>
        <v>40.6316</v>
      </c>
      <c r="I54" s="42">
        <f t="shared" si="2"/>
        <v>41</v>
      </c>
    </row>
    <row r="55" spans="1:9" s="41" customFormat="1" ht="30" customHeight="1">
      <c r="A55" s="275"/>
      <c r="B55" s="276"/>
      <c r="C55" s="16" t="s">
        <v>211</v>
      </c>
      <c r="D55" s="45">
        <v>376</v>
      </c>
      <c r="E55" s="45">
        <v>105</v>
      </c>
      <c r="F55" s="45">
        <v>175</v>
      </c>
      <c r="G55" s="98">
        <f t="shared" si="0"/>
        <v>656</v>
      </c>
      <c r="H55" s="145">
        <f t="shared" si="1"/>
        <v>42.4432</v>
      </c>
      <c r="I55" s="42">
        <f t="shared" si="2"/>
        <v>42</v>
      </c>
    </row>
    <row r="56" spans="1:9" s="79" customFormat="1" ht="30" customHeight="1" thickBot="1">
      <c r="A56" s="272" t="s">
        <v>8</v>
      </c>
      <c r="B56" s="273"/>
      <c r="C56" s="274"/>
      <c r="D56" s="46">
        <f aca="true" t="shared" si="11" ref="D56:I56">SUM(D53:D55)</f>
        <v>1107</v>
      </c>
      <c r="E56" s="46">
        <f t="shared" si="11"/>
        <v>352</v>
      </c>
      <c r="F56" s="46">
        <f t="shared" si="11"/>
        <v>694</v>
      </c>
      <c r="G56" s="99">
        <f t="shared" si="0"/>
        <v>2153</v>
      </c>
      <c r="H56" s="46">
        <f t="shared" si="11"/>
        <v>139.29909999999998</v>
      </c>
      <c r="I56" s="46">
        <f t="shared" si="11"/>
        <v>139</v>
      </c>
    </row>
    <row r="57" spans="1:9" s="41" customFormat="1" ht="30" customHeight="1" thickTop="1">
      <c r="A57" s="267">
        <v>11</v>
      </c>
      <c r="B57" s="269" t="s">
        <v>212</v>
      </c>
      <c r="C57" s="18" t="s">
        <v>213</v>
      </c>
      <c r="D57" s="45">
        <v>426</v>
      </c>
      <c r="E57" s="45">
        <v>170</v>
      </c>
      <c r="F57" s="45">
        <v>475</v>
      </c>
      <c r="G57" s="100">
        <f>SUM(D57:F57)</f>
        <v>1071</v>
      </c>
      <c r="H57" s="146">
        <f t="shared" si="1"/>
        <v>69.2937</v>
      </c>
      <c r="I57" s="43">
        <f t="shared" si="2"/>
        <v>69</v>
      </c>
    </row>
    <row r="58" spans="1:9" s="41" customFormat="1" ht="30" customHeight="1">
      <c r="A58" s="275"/>
      <c r="B58" s="276"/>
      <c r="C58" s="16" t="s">
        <v>214</v>
      </c>
      <c r="D58" s="45">
        <v>441</v>
      </c>
      <c r="E58" s="45">
        <v>206</v>
      </c>
      <c r="F58" s="45">
        <v>456</v>
      </c>
      <c r="G58" s="98">
        <f t="shared" si="0"/>
        <v>1103</v>
      </c>
      <c r="H58" s="145">
        <f t="shared" si="1"/>
        <v>71.3641</v>
      </c>
      <c r="I58" s="42">
        <f t="shared" si="2"/>
        <v>71</v>
      </c>
    </row>
    <row r="59" spans="1:9" s="41" customFormat="1" ht="30" customHeight="1">
      <c r="A59" s="275"/>
      <c r="B59" s="276"/>
      <c r="C59" s="17" t="s">
        <v>215</v>
      </c>
      <c r="D59" s="45">
        <v>584</v>
      </c>
      <c r="E59" s="45">
        <v>149</v>
      </c>
      <c r="F59" s="45">
        <v>305</v>
      </c>
      <c r="G59" s="98">
        <f t="shared" si="0"/>
        <v>1038</v>
      </c>
      <c r="H59" s="145">
        <f t="shared" si="1"/>
        <v>67.1586</v>
      </c>
      <c r="I59" s="42">
        <f t="shared" si="2"/>
        <v>67</v>
      </c>
    </row>
    <row r="60" spans="1:9" s="41" customFormat="1" ht="30" customHeight="1">
      <c r="A60" s="275"/>
      <c r="B60" s="276"/>
      <c r="C60" s="16" t="s">
        <v>216</v>
      </c>
      <c r="D60" s="45">
        <v>493</v>
      </c>
      <c r="E60" s="45">
        <v>158</v>
      </c>
      <c r="F60" s="45">
        <v>265</v>
      </c>
      <c r="G60" s="98">
        <f t="shared" si="0"/>
        <v>916</v>
      </c>
      <c r="H60" s="145">
        <f t="shared" si="1"/>
        <v>59.2652</v>
      </c>
      <c r="I60" s="42">
        <f t="shared" si="2"/>
        <v>59</v>
      </c>
    </row>
    <row r="61" spans="1:9" s="79" customFormat="1" ht="30" customHeight="1" thickBot="1">
      <c r="A61" s="277" t="s">
        <v>8</v>
      </c>
      <c r="B61" s="277"/>
      <c r="C61" s="277"/>
      <c r="D61" s="46">
        <f aca="true" t="shared" si="12" ref="D61:I61">SUM(D57:D60)</f>
        <v>1944</v>
      </c>
      <c r="E61" s="46">
        <f t="shared" si="12"/>
        <v>683</v>
      </c>
      <c r="F61" s="46">
        <f t="shared" si="12"/>
        <v>1501</v>
      </c>
      <c r="G61" s="99">
        <f t="shared" si="0"/>
        <v>4128</v>
      </c>
      <c r="H61" s="46">
        <f t="shared" si="12"/>
        <v>267.08160000000004</v>
      </c>
      <c r="I61" s="46">
        <f t="shared" si="12"/>
        <v>266</v>
      </c>
    </row>
    <row r="62" spans="1:9" s="41" customFormat="1" ht="30" customHeight="1" thickTop="1">
      <c r="A62" s="270">
        <v>12</v>
      </c>
      <c r="B62" s="271" t="s">
        <v>217</v>
      </c>
      <c r="C62" s="16" t="s">
        <v>218</v>
      </c>
      <c r="D62" s="45">
        <v>351</v>
      </c>
      <c r="E62" s="45">
        <v>97</v>
      </c>
      <c r="F62" s="45">
        <v>216</v>
      </c>
      <c r="G62" s="100">
        <f t="shared" si="0"/>
        <v>664</v>
      </c>
      <c r="H62" s="146">
        <f t="shared" si="1"/>
        <v>42.9608</v>
      </c>
      <c r="I62" s="43">
        <f t="shared" si="2"/>
        <v>43</v>
      </c>
    </row>
    <row r="63" spans="1:9" s="41" customFormat="1" ht="30" customHeight="1">
      <c r="A63" s="266"/>
      <c r="B63" s="268"/>
      <c r="C63" s="18" t="s">
        <v>219</v>
      </c>
      <c r="D63" s="45">
        <v>237</v>
      </c>
      <c r="E63" s="45">
        <v>69</v>
      </c>
      <c r="F63" s="45">
        <v>116</v>
      </c>
      <c r="G63" s="98">
        <f t="shared" si="0"/>
        <v>422</v>
      </c>
      <c r="H63" s="145">
        <f t="shared" si="1"/>
        <v>27.303399999999996</v>
      </c>
      <c r="I63" s="42">
        <f t="shared" si="2"/>
        <v>27</v>
      </c>
    </row>
    <row r="64" spans="1:9" s="41" customFormat="1" ht="30" customHeight="1">
      <c r="A64" s="267"/>
      <c r="B64" s="269"/>
      <c r="C64" s="16" t="s">
        <v>220</v>
      </c>
      <c r="D64" s="45">
        <v>253</v>
      </c>
      <c r="E64" s="45">
        <v>67</v>
      </c>
      <c r="F64" s="45">
        <v>97</v>
      </c>
      <c r="G64" s="98">
        <f t="shared" si="0"/>
        <v>417</v>
      </c>
      <c r="H64" s="145">
        <f t="shared" si="1"/>
        <v>26.979899999999997</v>
      </c>
      <c r="I64" s="42">
        <f t="shared" si="2"/>
        <v>27</v>
      </c>
    </row>
    <row r="65" spans="1:9" s="79" customFormat="1" ht="30" customHeight="1" thickBot="1">
      <c r="A65" s="272" t="s">
        <v>8</v>
      </c>
      <c r="B65" s="273"/>
      <c r="C65" s="274"/>
      <c r="D65" s="46">
        <f aca="true" t="shared" si="13" ref="D65:I65">SUM(D62:D64)</f>
        <v>841</v>
      </c>
      <c r="E65" s="46">
        <f t="shared" si="13"/>
        <v>233</v>
      </c>
      <c r="F65" s="46">
        <f t="shared" si="13"/>
        <v>429</v>
      </c>
      <c r="G65" s="99">
        <f>SUM(D65:F65)</f>
        <v>1503</v>
      </c>
      <c r="H65" s="46">
        <f t="shared" si="13"/>
        <v>97.24409999999999</v>
      </c>
      <c r="I65" s="46">
        <f t="shared" si="13"/>
        <v>97</v>
      </c>
    </row>
    <row r="66" spans="1:9" s="41" customFormat="1" ht="30" customHeight="1" thickTop="1">
      <c r="A66" s="266">
        <v>13</v>
      </c>
      <c r="B66" s="268" t="s">
        <v>221</v>
      </c>
      <c r="C66" s="17" t="s">
        <v>222</v>
      </c>
      <c r="D66" s="45">
        <v>501</v>
      </c>
      <c r="E66" s="45">
        <v>196</v>
      </c>
      <c r="F66" s="45">
        <v>402</v>
      </c>
      <c r="G66" s="100">
        <f t="shared" si="0"/>
        <v>1099</v>
      </c>
      <c r="H66" s="146">
        <f t="shared" si="1"/>
        <v>71.1053</v>
      </c>
      <c r="I66" s="43">
        <f t="shared" si="2"/>
        <v>71</v>
      </c>
    </row>
    <row r="67" spans="1:9" s="41" customFormat="1" ht="30" customHeight="1">
      <c r="A67" s="266"/>
      <c r="B67" s="268"/>
      <c r="C67" s="16" t="s">
        <v>223</v>
      </c>
      <c r="D67" s="45">
        <v>220</v>
      </c>
      <c r="E67" s="45">
        <v>166</v>
      </c>
      <c r="F67" s="45">
        <v>350</v>
      </c>
      <c r="G67" s="98">
        <f t="shared" si="0"/>
        <v>736</v>
      </c>
      <c r="H67" s="145">
        <f t="shared" si="1"/>
        <v>47.6192</v>
      </c>
      <c r="I67" s="42">
        <f t="shared" si="2"/>
        <v>48</v>
      </c>
    </row>
    <row r="68" spans="1:9" s="41" customFormat="1" ht="30" customHeight="1">
      <c r="A68" s="267"/>
      <c r="B68" s="269"/>
      <c r="C68" s="16" t="s">
        <v>224</v>
      </c>
      <c r="D68" s="45">
        <v>225</v>
      </c>
      <c r="E68" s="45">
        <v>175</v>
      </c>
      <c r="F68" s="45">
        <v>388</v>
      </c>
      <c r="G68" s="98">
        <f t="shared" si="0"/>
        <v>788</v>
      </c>
      <c r="H68" s="145">
        <f t="shared" si="1"/>
        <v>50.983599999999996</v>
      </c>
      <c r="I68" s="42">
        <f t="shared" si="2"/>
        <v>51</v>
      </c>
    </row>
    <row r="69" spans="1:9" s="79" customFormat="1" ht="30" customHeight="1" thickBot="1">
      <c r="A69" s="272" t="s">
        <v>8</v>
      </c>
      <c r="B69" s="273"/>
      <c r="C69" s="274"/>
      <c r="D69" s="46">
        <f aca="true" t="shared" si="14" ref="D69:I69">SUM(D66:D68)</f>
        <v>946</v>
      </c>
      <c r="E69" s="46">
        <f t="shared" si="14"/>
        <v>537</v>
      </c>
      <c r="F69" s="46">
        <f t="shared" si="14"/>
        <v>1140</v>
      </c>
      <c r="G69" s="99">
        <f t="shared" si="0"/>
        <v>2623</v>
      </c>
      <c r="H69" s="46">
        <f t="shared" si="14"/>
        <v>169.7081</v>
      </c>
      <c r="I69" s="46">
        <f t="shared" si="14"/>
        <v>170</v>
      </c>
    </row>
    <row r="70" spans="1:9" s="41" customFormat="1" ht="30" customHeight="1" thickTop="1">
      <c r="A70" s="267">
        <v>14</v>
      </c>
      <c r="B70" s="269" t="s">
        <v>225</v>
      </c>
      <c r="C70" s="16" t="s">
        <v>226</v>
      </c>
      <c r="D70" s="45">
        <v>187</v>
      </c>
      <c r="E70" s="45">
        <v>133</v>
      </c>
      <c r="F70" s="45">
        <v>247</v>
      </c>
      <c r="G70" s="100">
        <f>SUM(D70:F70)</f>
        <v>567</v>
      </c>
      <c r="H70" s="146">
        <f aca="true" t="shared" si="15" ref="H70:H75">SUM(G70/100)*6.47</f>
        <v>36.6849</v>
      </c>
      <c r="I70" s="43">
        <f>ROUND(H70,0)</f>
        <v>37</v>
      </c>
    </row>
    <row r="71" spans="1:9" s="41" customFormat="1" ht="30" customHeight="1">
      <c r="A71" s="275"/>
      <c r="B71" s="276"/>
      <c r="C71" s="18" t="s">
        <v>225</v>
      </c>
      <c r="D71" s="45">
        <v>248</v>
      </c>
      <c r="E71" s="45">
        <v>158</v>
      </c>
      <c r="F71" s="45">
        <v>227</v>
      </c>
      <c r="G71" s="98">
        <f>SUM(D71:F71)</f>
        <v>633</v>
      </c>
      <c r="H71" s="145">
        <f t="shared" si="15"/>
        <v>40.9551</v>
      </c>
      <c r="I71" s="42">
        <f>ROUND(H71,0)</f>
        <v>41</v>
      </c>
    </row>
    <row r="72" spans="1:9" s="41" customFormat="1" ht="30" customHeight="1">
      <c r="A72" s="275"/>
      <c r="B72" s="276"/>
      <c r="C72" s="16" t="s">
        <v>227</v>
      </c>
      <c r="D72" s="45">
        <v>208</v>
      </c>
      <c r="E72" s="45">
        <v>134</v>
      </c>
      <c r="F72" s="45">
        <v>335</v>
      </c>
      <c r="G72" s="98">
        <f>SUM(D72:F72)</f>
        <v>677</v>
      </c>
      <c r="H72" s="145">
        <f t="shared" si="15"/>
        <v>43.801899999999996</v>
      </c>
      <c r="I72" s="42">
        <f>ROUND(H72,0)</f>
        <v>44</v>
      </c>
    </row>
    <row r="73" spans="1:9" s="41" customFormat="1" ht="30" customHeight="1">
      <c r="A73" s="275"/>
      <c r="B73" s="276"/>
      <c r="C73" s="18" t="s">
        <v>228</v>
      </c>
      <c r="D73" s="45">
        <v>168</v>
      </c>
      <c r="E73" s="45">
        <v>116</v>
      </c>
      <c r="F73" s="45">
        <v>282</v>
      </c>
      <c r="G73" s="98">
        <f>SUM(D73:F73)</f>
        <v>566</v>
      </c>
      <c r="H73" s="145">
        <f t="shared" si="15"/>
        <v>36.6202</v>
      </c>
      <c r="I73" s="42">
        <f>ROUND(H73,0)</f>
        <v>37</v>
      </c>
    </row>
    <row r="74" spans="1:9" s="79" customFormat="1" ht="30" customHeight="1" thickBot="1">
      <c r="A74" s="272" t="s">
        <v>8</v>
      </c>
      <c r="B74" s="273"/>
      <c r="C74" s="274"/>
      <c r="D74" s="46">
        <f aca="true" t="shared" si="16" ref="D74:I74">SUM(D70:D73)</f>
        <v>811</v>
      </c>
      <c r="E74" s="46">
        <f t="shared" si="16"/>
        <v>541</v>
      </c>
      <c r="F74" s="46">
        <f t="shared" si="16"/>
        <v>1091</v>
      </c>
      <c r="G74" s="99">
        <f>SUM(D74:F74)</f>
        <v>2443</v>
      </c>
      <c r="H74" s="46">
        <f t="shared" si="16"/>
        <v>158.0621</v>
      </c>
      <c r="I74" s="46">
        <f t="shared" si="16"/>
        <v>159</v>
      </c>
    </row>
    <row r="75" spans="1:9" s="41" customFormat="1" ht="30" customHeight="1" thickBot="1" thickTop="1">
      <c r="A75" s="278" t="s">
        <v>59</v>
      </c>
      <c r="B75" s="279"/>
      <c r="C75" s="280"/>
      <c r="D75" s="48">
        <f>D74+D69+D65+D61+D56+D52+D45+D38+D34+D30+D25+D21+D15+D10</f>
        <v>22378</v>
      </c>
      <c r="E75" s="48">
        <f>E74+E69+E65+E61+E56+E52+E45+E38+E34+E30+E25+E21+E15+E10</f>
        <v>10233</v>
      </c>
      <c r="F75" s="48">
        <f>F74+F69+F65+F61+F56+F52+F45+F38+F34+F30+F25+F21+F15+F10</f>
        <v>20238</v>
      </c>
      <c r="G75" s="101">
        <f>SUM(D75:F75)</f>
        <v>52849</v>
      </c>
      <c r="H75" s="147">
        <f t="shared" si="15"/>
        <v>3419.3303</v>
      </c>
      <c r="I75" s="191">
        <f>I74+I69+I65+I61+I56+I52+I45+I38+I34+I30+I25+I21+I15+I10</f>
        <v>3420</v>
      </c>
    </row>
    <row r="76" ht="15.75" thickTop="1"/>
  </sheetData>
  <sheetProtection/>
  <mergeCells count="54">
    <mergeCell ref="I3:I4"/>
    <mergeCell ref="H3:H4"/>
    <mergeCell ref="G3:G4"/>
    <mergeCell ref="D3:D4"/>
    <mergeCell ref="A74:C74"/>
    <mergeCell ref="A56:C56"/>
    <mergeCell ref="A57:A60"/>
    <mergeCell ref="B57:B60"/>
    <mergeCell ref="A61:C61"/>
    <mergeCell ref="A62:A64"/>
    <mergeCell ref="B62:B64"/>
    <mergeCell ref="A45:C45"/>
    <mergeCell ref="A46:A51"/>
    <mergeCell ref="B46:B51"/>
    <mergeCell ref="A52:C52"/>
    <mergeCell ref="A53:A55"/>
    <mergeCell ref="A75:C75"/>
    <mergeCell ref="A65:C65"/>
    <mergeCell ref="A66:A68"/>
    <mergeCell ref="B66:B68"/>
    <mergeCell ref="A69:C69"/>
    <mergeCell ref="A70:A73"/>
    <mergeCell ref="B70:B73"/>
    <mergeCell ref="B53:B55"/>
    <mergeCell ref="A34:C34"/>
    <mergeCell ref="A35:A37"/>
    <mergeCell ref="B35:B37"/>
    <mergeCell ref="A38:C38"/>
    <mergeCell ref="A39:A44"/>
    <mergeCell ref="B39:B44"/>
    <mergeCell ref="A25:C25"/>
    <mergeCell ref="A26:A29"/>
    <mergeCell ref="B26:B29"/>
    <mergeCell ref="A30:C30"/>
    <mergeCell ref="A31:A33"/>
    <mergeCell ref="B31:B33"/>
    <mergeCell ref="A15:C15"/>
    <mergeCell ref="A16:A20"/>
    <mergeCell ref="B16:B20"/>
    <mergeCell ref="A21:C21"/>
    <mergeCell ref="A22:A24"/>
    <mergeCell ref="B22:B24"/>
    <mergeCell ref="A11:A14"/>
    <mergeCell ref="B11:B14"/>
    <mergeCell ref="F3:F4"/>
    <mergeCell ref="A5:A9"/>
    <mergeCell ref="B5:B9"/>
    <mergeCell ref="A10:C10"/>
    <mergeCell ref="A1:F1"/>
    <mergeCell ref="A2:F2"/>
    <mergeCell ref="A3:A4"/>
    <mergeCell ref="B3:B4"/>
    <mergeCell ref="C3:C4"/>
    <mergeCell ref="E3:E4"/>
  </mergeCells>
  <printOptions/>
  <pageMargins left="0.45" right="0.2" top="0.2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118"/>
  <sheetViews>
    <sheetView zoomScalePageLayoutView="0" workbookViewId="0" topLeftCell="A1">
      <selection activeCell="J93" sqref="J93"/>
    </sheetView>
  </sheetViews>
  <sheetFormatPr defaultColWidth="9.140625" defaultRowHeight="15"/>
  <cols>
    <col min="1" max="1" width="4.00390625" style="0" customWidth="1"/>
    <col min="2" max="2" width="5.57421875" style="0" customWidth="1"/>
    <col min="3" max="3" width="15.57421875" style="0" customWidth="1"/>
    <col min="4" max="4" width="19.8515625" style="0" customWidth="1"/>
    <col min="5" max="5" width="13.421875" style="0" customWidth="1"/>
    <col min="6" max="6" width="12.8515625" style="0" customWidth="1"/>
    <col min="7" max="7" width="13.140625" style="0" customWidth="1"/>
    <col min="8" max="8" width="11.00390625" style="0" customWidth="1"/>
    <col min="9" max="9" width="0" style="0" hidden="1" customWidth="1"/>
    <col min="10" max="10" width="9.140625" style="0" customWidth="1"/>
  </cols>
  <sheetData>
    <row r="2" ht="10.5" customHeight="1"/>
    <row r="3" spans="2:7" ht="18.75">
      <c r="B3" s="214" t="s">
        <v>229</v>
      </c>
      <c r="C3" s="214"/>
      <c r="D3" s="214"/>
      <c r="E3" s="214"/>
      <c r="F3" s="214"/>
      <c r="G3" s="214"/>
    </row>
    <row r="4" spans="2:10" s="37" customFormat="1" ht="24.75" customHeight="1">
      <c r="B4" s="215" t="s">
        <v>1</v>
      </c>
      <c r="C4" s="215" t="s">
        <v>2</v>
      </c>
      <c r="D4" s="217" t="s">
        <v>3</v>
      </c>
      <c r="E4" s="219" t="s">
        <v>1409</v>
      </c>
      <c r="F4" s="219" t="s">
        <v>1407</v>
      </c>
      <c r="G4" s="287" t="s">
        <v>1408</v>
      </c>
      <c r="H4" s="291" t="s">
        <v>8</v>
      </c>
      <c r="I4" s="257" t="s">
        <v>1410</v>
      </c>
      <c r="J4" s="244"/>
    </row>
    <row r="5" spans="2:10" s="37" customFormat="1" ht="24.75" customHeight="1">
      <c r="B5" s="216"/>
      <c r="C5" s="216"/>
      <c r="D5" s="218"/>
      <c r="E5" s="220"/>
      <c r="F5" s="220"/>
      <c r="G5" s="288"/>
      <c r="H5" s="292"/>
      <c r="I5" s="257"/>
      <c r="J5" s="245"/>
    </row>
    <row r="6" spans="2:10" s="37" customFormat="1" ht="24.75" customHeight="1">
      <c r="B6" s="228">
        <v>1</v>
      </c>
      <c r="C6" s="289" t="s">
        <v>230</v>
      </c>
      <c r="D6" s="23" t="s">
        <v>231</v>
      </c>
      <c r="E6" s="30">
        <v>158</v>
      </c>
      <c r="F6" s="30">
        <v>112</v>
      </c>
      <c r="G6" s="30">
        <v>336</v>
      </c>
      <c r="H6" s="136">
        <f>SUM(E6:G6)</f>
        <v>606</v>
      </c>
      <c r="I6" s="29">
        <f>SUM(H6/100)*6.464</f>
        <v>39.17184</v>
      </c>
      <c r="J6" s="29">
        <f>ROUND(I6,0)</f>
        <v>39</v>
      </c>
    </row>
    <row r="7" spans="2:10" s="37" customFormat="1" ht="24.75" customHeight="1">
      <c r="B7" s="223"/>
      <c r="C7" s="285"/>
      <c r="D7" s="23" t="s">
        <v>232</v>
      </c>
      <c r="E7" s="30">
        <v>214</v>
      </c>
      <c r="F7" s="30">
        <v>138</v>
      </c>
      <c r="G7" s="30">
        <v>519</v>
      </c>
      <c r="H7" s="137">
        <f aca="true" t="shared" si="0" ref="H7:H70">SUM(E7:G7)</f>
        <v>871</v>
      </c>
      <c r="I7" s="29">
        <f aca="true" t="shared" si="1" ref="I7:I70">SUM(H7/100)*6.464</f>
        <v>56.30144000000001</v>
      </c>
      <c r="J7" s="29">
        <f aca="true" t="shared" si="2" ref="J7:J70">ROUND(I7,0)</f>
        <v>56</v>
      </c>
    </row>
    <row r="8" spans="2:10" s="37" customFormat="1" ht="24.75" customHeight="1">
      <c r="B8" s="223"/>
      <c r="C8" s="285"/>
      <c r="D8" s="23" t="s">
        <v>233</v>
      </c>
      <c r="E8" s="30">
        <v>249</v>
      </c>
      <c r="F8" s="30">
        <v>181</v>
      </c>
      <c r="G8" s="30">
        <v>455</v>
      </c>
      <c r="H8" s="137">
        <f t="shared" si="0"/>
        <v>885</v>
      </c>
      <c r="I8" s="29">
        <f t="shared" si="1"/>
        <v>57.2064</v>
      </c>
      <c r="J8" s="29">
        <f t="shared" si="2"/>
        <v>57</v>
      </c>
    </row>
    <row r="9" spans="2:10" s="37" customFormat="1" ht="24.75" customHeight="1">
      <c r="B9" s="224"/>
      <c r="C9" s="286"/>
      <c r="D9" s="23" t="s">
        <v>234</v>
      </c>
      <c r="E9" s="30">
        <v>305</v>
      </c>
      <c r="F9" s="30">
        <v>178</v>
      </c>
      <c r="G9" s="30">
        <v>421</v>
      </c>
      <c r="H9" s="137">
        <f t="shared" si="0"/>
        <v>904</v>
      </c>
      <c r="I9" s="29">
        <f t="shared" si="1"/>
        <v>58.43456</v>
      </c>
      <c r="J9" s="29">
        <f t="shared" si="2"/>
        <v>58</v>
      </c>
    </row>
    <row r="10" spans="2:10" s="135" customFormat="1" ht="24.75" customHeight="1" thickBot="1">
      <c r="B10" s="230" t="s">
        <v>8</v>
      </c>
      <c r="C10" s="231"/>
      <c r="D10" s="232"/>
      <c r="E10" s="31">
        <f>SUM(E6:E9)</f>
        <v>926</v>
      </c>
      <c r="F10" s="31">
        <f>SUM(F6:F9)</f>
        <v>609</v>
      </c>
      <c r="G10" s="31">
        <f>SUM(G6:G9)</f>
        <v>1731</v>
      </c>
      <c r="H10" s="138">
        <f t="shared" si="0"/>
        <v>3266</v>
      </c>
      <c r="I10" s="35">
        <f t="shared" si="1"/>
        <v>211.11424</v>
      </c>
      <c r="J10" s="31">
        <f>SUM(J6:J9)</f>
        <v>210</v>
      </c>
    </row>
    <row r="11" spans="2:10" s="37" customFormat="1" ht="24.75" customHeight="1" thickTop="1">
      <c r="B11" s="223">
        <v>2</v>
      </c>
      <c r="C11" s="285" t="s">
        <v>235</v>
      </c>
      <c r="D11" s="24" t="s">
        <v>236</v>
      </c>
      <c r="E11" s="30">
        <v>322</v>
      </c>
      <c r="F11" s="30">
        <v>163</v>
      </c>
      <c r="G11" s="30">
        <v>357</v>
      </c>
      <c r="H11" s="136">
        <f t="shared" si="0"/>
        <v>842</v>
      </c>
      <c r="I11" s="34">
        <f t="shared" si="1"/>
        <v>54.426880000000004</v>
      </c>
      <c r="J11" s="34">
        <f t="shared" si="2"/>
        <v>54</v>
      </c>
    </row>
    <row r="12" spans="2:10" s="37" customFormat="1" ht="24.75" customHeight="1">
      <c r="B12" s="223"/>
      <c r="C12" s="285"/>
      <c r="D12" s="23" t="s">
        <v>237</v>
      </c>
      <c r="E12" s="30">
        <v>414</v>
      </c>
      <c r="F12" s="30">
        <v>168</v>
      </c>
      <c r="G12" s="30">
        <v>327</v>
      </c>
      <c r="H12" s="137">
        <f t="shared" si="0"/>
        <v>909</v>
      </c>
      <c r="I12" s="29">
        <f t="shared" si="1"/>
        <v>58.757760000000005</v>
      </c>
      <c r="J12" s="29">
        <f t="shared" si="2"/>
        <v>59</v>
      </c>
    </row>
    <row r="13" spans="2:10" s="37" customFormat="1" ht="24.75" customHeight="1">
      <c r="B13" s="223"/>
      <c r="C13" s="285"/>
      <c r="D13" s="23" t="s">
        <v>238</v>
      </c>
      <c r="E13" s="30">
        <v>310</v>
      </c>
      <c r="F13" s="30">
        <v>142</v>
      </c>
      <c r="G13" s="30">
        <v>360</v>
      </c>
      <c r="H13" s="137">
        <f t="shared" si="0"/>
        <v>812</v>
      </c>
      <c r="I13" s="29">
        <f t="shared" si="1"/>
        <v>52.48768</v>
      </c>
      <c r="J13" s="29">
        <f t="shared" si="2"/>
        <v>52</v>
      </c>
    </row>
    <row r="14" spans="2:10" s="37" customFormat="1" ht="24.75" customHeight="1">
      <c r="B14" s="224"/>
      <c r="C14" s="286"/>
      <c r="D14" s="23" t="s">
        <v>239</v>
      </c>
      <c r="E14" s="30">
        <v>284</v>
      </c>
      <c r="F14" s="30">
        <v>187</v>
      </c>
      <c r="G14" s="30">
        <v>417</v>
      </c>
      <c r="H14" s="137">
        <f t="shared" si="0"/>
        <v>888</v>
      </c>
      <c r="I14" s="29">
        <f t="shared" si="1"/>
        <v>57.40032000000001</v>
      </c>
      <c r="J14" s="29">
        <f t="shared" si="2"/>
        <v>57</v>
      </c>
    </row>
    <row r="15" spans="2:10" s="135" customFormat="1" ht="24.75" customHeight="1" thickBot="1">
      <c r="B15" s="230" t="s">
        <v>8</v>
      </c>
      <c r="C15" s="231"/>
      <c r="D15" s="232"/>
      <c r="E15" s="31">
        <f>SUM(E11:E14)</f>
        <v>1330</v>
      </c>
      <c r="F15" s="31">
        <f>SUM(F11:F14)</f>
        <v>660</v>
      </c>
      <c r="G15" s="31">
        <f>SUM(G11:G14)</f>
        <v>1461</v>
      </c>
      <c r="H15" s="138">
        <f>SUM(E15:G15)</f>
        <v>3451</v>
      </c>
      <c r="I15" s="35">
        <f t="shared" si="1"/>
        <v>223.07264</v>
      </c>
      <c r="J15" s="31">
        <f>SUM(J11:J14)</f>
        <v>222</v>
      </c>
    </row>
    <row r="16" spans="2:10" s="37" customFormat="1" ht="24.75" customHeight="1" thickTop="1">
      <c r="B16" s="223">
        <v>3</v>
      </c>
      <c r="C16" s="285" t="s">
        <v>240</v>
      </c>
      <c r="D16" s="24" t="s">
        <v>241</v>
      </c>
      <c r="E16" s="30">
        <v>452</v>
      </c>
      <c r="F16" s="30">
        <v>379</v>
      </c>
      <c r="G16" s="30">
        <v>869</v>
      </c>
      <c r="H16" s="136">
        <f t="shared" si="0"/>
        <v>1700</v>
      </c>
      <c r="I16" s="34">
        <f t="shared" si="1"/>
        <v>109.888</v>
      </c>
      <c r="J16" s="34">
        <f t="shared" si="2"/>
        <v>110</v>
      </c>
    </row>
    <row r="17" spans="2:10" s="37" customFormat="1" ht="24.75" customHeight="1">
      <c r="B17" s="223"/>
      <c r="C17" s="285"/>
      <c r="D17" s="23" t="s">
        <v>242</v>
      </c>
      <c r="E17" s="30">
        <v>258</v>
      </c>
      <c r="F17" s="30">
        <v>217</v>
      </c>
      <c r="G17" s="30">
        <v>486</v>
      </c>
      <c r="H17" s="137">
        <f t="shared" si="0"/>
        <v>961</v>
      </c>
      <c r="I17" s="29">
        <f t="shared" si="1"/>
        <v>62.11904</v>
      </c>
      <c r="J17" s="29">
        <f t="shared" si="2"/>
        <v>62</v>
      </c>
    </row>
    <row r="18" spans="2:10" s="37" customFormat="1" ht="24.75" customHeight="1">
      <c r="B18" s="224"/>
      <c r="C18" s="286"/>
      <c r="D18" s="23" t="s">
        <v>243</v>
      </c>
      <c r="E18" s="30">
        <v>480</v>
      </c>
      <c r="F18" s="30">
        <v>382</v>
      </c>
      <c r="G18" s="30">
        <v>729</v>
      </c>
      <c r="H18" s="137">
        <f t="shared" si="0"/>
        <v>1591</v>
      </c>
      <c r="I18" s="29">
        <f t="shared" si="1"/>
        <v>102.84224</v>
      </c>
      <c r="J18" s="29">
        <f t="shared" si="2"/>
        <v>103</v>
      </c>
    </row>
    <row r="19" spans="2:10" s="135" customFormat="1" ht="24.75" customHeight="1" thickBot="1">
      <c r="B19" s="230" t="s">
        <v>8</v>
      </c>
      <c r="C19" s="231"/>
      <c r="D19" s="232"/>
      <c r="E19" s="31">
        <f>SUM(E16:E18)</f>
        <v>1190</v>
      </c>
      <c r="F19" s="31">
        <f>SUM(F16:F18)</f>
        <v>978</v>
      </c>
      <c r="G19" s="31">
        <f>SUM(G16:G18)</f>
        <v>2084</v>
      </c>
      <c r="H19" s="138">
        <f t="shared" si="0"/>
        <v>4252</v>
      </c>
      <c r="I19" s="35">
        <f t="shared" si="1"/>
        <v>274.84928</v>
      </c>
      <c r="J19" s="31">
        <f>SUM(J16:J18)</f>
        <v>275</v>
      </c>
    </row>
    <row r="20" spans="2:10" s="37" customFormat="1" ht="24.75" customHeight="1" thickTop="1">
      <c r="B20" s="223">
        <v>4</v>
      </c>
      <c r="C20" s="285" t="s">
        <v>244</v>
      </c>
      <c r="D20" s="24" t="s">
        <v>245</v>
      </c>
      <c r="E20" s="30">
        <v>263</v>
      </c>
      <c r="F20" s="30">
        <v>214</v>
      </c>
      <c r="G20" s="30">
        <v>691</v>
      </c>
      <c r="H20" s="136">
        <f t="shared" si="0"/>
        <v>1168</v>
      </c>
      <c r="I20" s="34">
        <f t="shared" si="1"/>
        <v>75.49952</v>
      </c>
      <c r="J20" s="34">
        <f t="shared" si="2"/>
        <v>75</v>
      </c>
    </row>
    <row r="21" spans="2:10" s="37" customFormat="1" ht="24.75" customHeight="1">
      <c r="B21" s="223"/>
      <c r="C21" s="285"/>
      <c r="D21" s="23" t="s">
        <v>246</v>
      </c>
      <c r="E21" s="30">
        <v>199</v>
      </c>
      <c r="F21" s="30">
        <v>168</v>
      </c>
      <c r="G21" s="30">
        <v>601</v>
      </c>
      <c r="H21" s="137">
        <f t="shared" si="0"/>
        <v>968</v>
      </c>
      <c r="I21" s="29">
        <f t="shared" si="1"/>
        <v>62.57152</v>
      </c>
      <c r="J21" s="29">
        <f t="shared" si="2"/>
        <v>63</v>
      </c>
    </row>
    <row r="22" spans="2:10" s="37" customFormat="1" ht="24.75" customHeight="1">
      <c r="B22" s="223"/>
      <c r="C22" s="285"/>
      <c r="D22" s="23" t="s">
        <v>247</v>
      </c>
      <c r="E22" s="30">
        <v>327</v>
      </c>
      <c r="F22" s="30">
        <v>271</v>
      </c>
      <c r="G22" s="30">
        <v>776</v>
      </c>
      <c r="H22" s="137">
        <f t="shared" si="0"/>
        <v>1374</v>
      </c>
      <c r="I22" s="29">
        <f t="shared" si="1"/>
        <v>88.81536000000001</v>
      </c>
      <c r="J22" s="29">
        <f t="shared" si="2"/>
        <v>89</v>
      </c>
    </row>
    <row r="23" spans="2:10" s="37" customFormat="1" ht="24.75" customHeight="1">
      <c r="B23" s="224"/>
      <c r="C23" s="286"/>
      <c r="D23" s="23" t="s">
        <v>248</v>
      </c>
      <c r="E23" s="30">
        <v>268</v>
      </c>
      <c r="F23" s="30">
        <v>174</v>
      </c>
      <c r="G23" s="30">
        <v>535</v>
      </c>
      <c r="H23" s="137">
        <f>SUM(E23:G23)</f>
        <v>977</v>
      </c>
      <c r="I23" s="29">
        <f t="shared" si="1"/>
        <v>63.15328</v>
      </c>
      <c r="J23" s="29">
        <f t="shared" si="2"/>
        <v>63</v>
      </c>
    </row>
    <row r="24" spans="2:10" s="135" customFormat="1" ht="24.75" customHeight="1" thickBot="1">
      <c r="B24" s="230" t="s">
        <v>8</v>
      </c>
      <c r="C24" s="231"/>
      <c r="D24" s="232"/>
      <c r="E24" s="31">
        <f>SUM(E20:E23)</f>
        <v>1057</v>
      </c>
      <c r="F24" s="31">
        <f>SUM(F20:F23)</f>
        <v>827</v>
      </c>
      <c r="G24" s="31">
        <f>SUM(G20:G23)</f>
        <v>2603</v>
      </c>
      <c r="H24" s="138">
        <f t="shared" si="0"/>
        <v>4487</v>
      </c>
      <c r="I24" s="35">
        <f t="shared" si="1"/>
        <v>290.03968</v>
      </c>
      <c r="J24" s="31">
        <f>SUM(J20:J23)</f>
        <v>290</v>
      </c>
    </row>
    <row r="25" spans="2:10" s="37" customFormat="1" ht="24.75" customHeight="1" thickTop="1">
      <c r="B25" s="223">
        <v>5</v>
      </c>
      <c r="C25" s="285" t="s">
        <v>249</v>
      </c>
      <c r="D25" s="24" t="s">
        <v>250</v>
      </c>
      <c r="E25" s="30">
        <v>280</v>
      </c>
      <c r="F25" s="30">
        <v>193</v>
      </c>
      <c r="G25" s="30">
        <v>461</v>
      </c>
      <c r="H25" s="136">
        <f t="shared" si="0"/>
        <v>934</v>
      </c>
      <c r="I25" s="34">
        <f t="shared" si="1"/>
        <v>60.373760000000004</v>
      </c>
      <c r="J25" s="34">
        <f t="shared" si="2"/>
        <v>60</v>
      </c>
    </row>
    <row r="26" spans="2:10" s="37" customFormat="1" ht="24.75" customHeight="1">
      <c r="B26" s="223"/>
      <c r="C26" s="285"/>
      <c r="D26" s="23" t="s">
        <v>251</v>
      </c>
      <c r="E26" s="30">
        <v>350</v>
      </c>
      <c r="F26" s="30">
        <v>280</v>
      </c>
      <c r="G26" s="30">
        <v>693</v>
      </c>
      <c r="H26" s="137">
        <f t="shared" si="0"/>
        <v>1323</v>
      </c>
      <c r="I26" s="29">
        <f t="shared" si="1"/>
        <v>85.51872</v>
      </c>
      <c r="J26" s="29">
        <f t="shared" si="2"/>
        <v>86</v>
      </c>
    </row>
    <row r="27" spans="2:10" s="37" customFormat="1" ht="24.75" customHeight="1">
      <c r="B27" s="224"/>
      <c r="C27" s="286"/>
      <c r="D27" s="23" t="s">
        <v>252</v>
      </c>
      <c r="E27" s="30">
        <v>161</v>
      </c>
      <c r="F27" s="30">
        <v>135</v>
      </c>
      <c r="G27" s="30">
        <v>361</v>
      </c>
      <c r="H27" s="137">
        <f t="shared" si="0"/>
        <v>657</v>
      </c>
      <c r="I27" s="29">
        <f t="shared" si="1"/>
        <v>42.46848000000001</v>
      </c>
      <c r="J27" s="29">
        <f t="shared" si="2"/>
        <v>42</v>
      </c>
    </row>
    <row r="28" spans="2:10" s="135" customFormat="1" ht="24.75" customHeight="1" thickBot="1">
      <c r="B28" s="230" t="s">
        <v>8</v>
      </c>
      <c r="C28" s="231"/>
      <c r="D28" s="232"/>
      <c r="E28" s="31">
        <f>SUM(E25:E27)</f>
        <v>791</v>
      </c>
      <c r="F28" s="31">
        <f>SUM(F25:F27)</f>
        <v>608</v>
      </c>
      <c r="G28" s="31">
        <f>SUM(G25:G27)</f>
        <v>1515</v>
      </c>
      <c r="H28" s="138">
        <f t="shared" si="0"/>
        <v>2914</v>
      </c>
      <c r="I28" s="35">
        <f t="shared" si="1"/>
        <v>188.36096</v>
      </c>
      <c r="J28" s="31">
        <f>SUM(J25:J27)</f>
        <v>188</v>
      </c>
    </row>
    <row r="29" spans="2:10" s="37" customFormat="1" ht="24.75" customHeight="1" thickTop="1">
      <c r="B29" s="236">
        <v>6</v>
      </c>
      <c r="C29" s="290" t="s">
        <v>253</v>
      </c>
      <c r="D29" s="23" t="s">
        <v>254</v>
      </c>
      <c r="E29" s="30">
        <v>96</v>
      </c>
      <c r="F29" s="30">
        <v>107</v>
      </c>
      <c r="G29" s="30">
        <v>270</v>
      </c>
      <c r="H29" s="136">
        <f t="shared" si="0"/>
        <v>473</v>
      </c>
      <c r="I29" s="34">
        <f t="shared" si="1"/>
        <v>30.574720000000006</v>
      </c>
      <c r="J29" s="34">
        <f t="shared" si="2"/>
        <v>31</v>
      </c>
    </row>
    <row r="30" spans="2:10" s="37" customFormat="1" ht="24.75" customHeight="1">
      <c r="B30" s="236"/>
      <c r="C30" s="290"/>
      <c r="D30" s="23" t="s">
        <v>255</v>
      </c>
      <c r="E30" s="30">
        <v>159</v>
      </c>
      <c r="F30" s="30">
        <v>126</v>
      </c>
      <c r="G30" s="30">
        <v>273</v>
      </c>
      <c r="H30" s="137">
        <f t="shared" si="0"/>
        <v>558</v>
      </c>
      <c r="I30" s="29">
        <f t="shared" si="1"/>
        <v>36.069120000000005</v>
      </c>
      <c r="J30" s="29">
        <f t="shared" si="2"/>
        <v>36</v>
      </c>
    </row>
    <row r="31" spans="2:10" s="37" customFormat="1" ht="24.75" customHeight="1">
      <c r="B31" s="236"/>
      <c r="C31" s="290"/>
      <c r="D31" s="23" t="s">
        <v>256</v>
      </c>
      <c r="E31" s="30">
        <v>202</v>
      </c>
      <c r="F31" s="30">
        <v>142</v>
      </c>
      <c r="G31" s="30">
        <v>343</v>
      </c>
      <c r="H31" s="137">
        <f t="shared" si="0"/>
        <v>687</v>
      </c>
      <c r="I31" s="29">
        <f t="shared" si="1"/>
        <v>44.407680000000006</v>
      </c>
      <c r="J31" s="29">
        <f t="shared" si="2"/>
        <v>44</v>
      </c>
    </row>
    <row r="32" spans="2:10" s="135" customFormat="1" ht="24.75" customHeight="1" thickBot="1">
      <c r="B32" s="240" t="s">
        <v>8</v>
      </c>
      <c r="C32" s="240"/>
      <c r="D32" s="240"/>
      <c r="E32" s="31">
        <f>SUM(E29:E31)</f>
        <v>457</v>
      </c>
      <c r="F32" s="31">
        <f>SUM(F29:F31)</f>
        <v>375</v>
      </c>
      <c r="G32" s="31">
        <f>SUM(G29:G31)</f>
        <v>886</v>
      </c>
      <c r="H32" s="138">
        <f>SUM(E32:G32)</f>
        <v>1718</v>
      </c>
      <c r="I32" s="35">
        <f t="shared" si="1"/>
        <v>111.05152000000001</v>
      </c>
      <c r="J32" s="31">
        <f>SUM(J29:J31)</f>
        <v>111</v>
      </c>
    </row>
    <row r="33" spans="2:10" s="37" customFormat="1" ht="22.5" customHeight="1" thickTop="1">
      <c r="B33" s="223">
        <v>7</v>
      </c>
      <c r="C33" s="285" t="s">
        <v>257</v>
      </c>
      <c r="D33" s="24" t="s">
        <v>258</v>
      </c>
      <c r="E33" s="30">
        <v>144</v>
      </c>
      <c r="F33" s="30">
        <v>116</v>
      </c>
      <c r="G33" s="30">
        <v>341</v>
      </c>
      <c r="H33" s="136">
        <f t="shared" si="0"/>
        <v>601</v>
      </c>
      <c r="I33" s="34">
        <f t="shared" si="1"/>
        <v>38.84864</v>
      </c>
      <c r="J33" s="34">
        <f t="shared" si="2"/>
        <v>39</v>
      </c>
    </row>
    <row r="34" spans="2:10" s="37" customFormat="1" ht="22.5" customHeight="1">
      <c r="B34" s="223"/>
      <c r="C34" s="285"/>
      <c r="D34" s="23" t="s">
        <v>259</v>
      </c>
      <c r="E34" s="30">
        <v>55</v>
      </c>
      <c r="F34" s="30">
        <v>83</v>
      </c>
      <c r="G34" s="30">
        <v>302</v>
      </c>
      <c r="H34" s="137">
        <f>SUM(E34:G34)</f>
        <v>440</v>
      </c>
      <c r="I34" s="29">
        <f t="shared" si="1"/>
        <v>28.441600000000005</v>
      </c>
      <c r="J34" s="29">
        <f t="shared" si="2"/>
        <v>28</v>
      </c>
    </row>
    <row r="35" spans="2:10" s="37" customFormat="1" ht="22.5" customHeight="1">
      <c r="B35" s="224"/>
      <c r="C35" s="286"/>
      <c r="D35" s="23" t="s">
        <v>260</v>
      </c>
      <c r="E35" s="30">
        <v>63</v>
      </c>
      <c r="F35" s="30">
        <v>43</v>
      </c>
      <c r="G35" s="30">
        <v>192</v>
      </c>
      <c r="H35" s="137">
        <f t="shared" si="0"/>
        <v>298</v>
      </c>
      <c r="I35" s="29">
        <f t="shared" si="1"/>
        <v>19.26272</v>
      </c>
      <c r="J35" s="29">
        <f t="shared" si="2"/>
        <v>19</v>
      </c>
    </row>
    <row r="36" spans="2:10" s="135" customFormat="1" ht="22.5" customHeight="1" thickBot="1">
      <c r="B36" s="230" t="s">
        <v>8</v>
      </c>
      <c r="C36" s="231"/>
      <c r="D36" s="232"/>
      <c r="E36" s="31">
        <f>SUM(E33:E35)</f>
        <v>262</v>
      </c>
      <c r="F36" s="31">
        <f>SUM(F33:F35)</f>
        <v>242</v>
      </c>
      <c r="G36" s="31">
        <f>SUM(G33:G35)</f>
        <v>835</v>
      </c>
      <c r="H36" s="138">
        <f t="shared" si="0"/>
        <v>1339</v>
      </c>
      <c r="I36" s="35">
        <f t="shared" si="1"/>
        <v>86.55296000000001</v>
      </c>
      <c r="J36" s="31">
        <f>SUM(J33:J35)</f>
        <v>86</v>
      </c>
    </row>
    <row r="37" spans="2:10" s="37" customFormat="1" ht="22.5" customHeight="1" thickTop="1">
      <c r="B37" s="223">
        <v>8</v>
      </c>
      <c r="C37" s="285" t="s">
        <v>261</v>
      </c>
      <c r="D37" s="24" t="s">
        <v>200</v>
      </c>
      <c r="E37" s="30">
        <v>328</v>
      </c>
      <c r="F37" s="30">
        <v>206</v>
      </c>
      <c r="G37" s="30">
        <v>423</v>
      </c>
      <c r="H37" s="136">
        <f t="shared" si="0"/>
        <v>957</v>
      </c>
      <c r="I37" s="34">
        <f t="shared" si="1"/>
        <v>61.86048</v>
      </c>
      <c r="J37" s="34">
        <f t="shared" si="2"/>
        <v>62</v>
      </c>
    </row>
    <row r="38" spans="2:10" s="37" customFormat="1" ht="22.5" customHeight="1">
      <c r="B38" s="223"/>
      <c r="C38" s="285"/>
      <c r="D38" s="23" t="s">
        <v>262</v>
      </c>
      <c r="E38" s="30">
        <v>236</v>
      </c>
      <c r="F38" s="30">
        <v>204</v>
      </c>
      <c r="G38" s="30">
        <v>478</v>
      </c>
      <c r="H38" s="137">
        <f t="shared" si="0"/>
        <v>918</v>
      </c>
      <c r="I38" s="29">
        <f t="shared" si="1"/>
        <v>59.33952</v>
      </c>
      <c r="J38" s="29">
        <f t="shared" si="2"/>
        <v>59</v>
      </c>
    </row>
    <row r="39" spans="2:10" s="37" customFormat="1" ht="22.5" customHeight="1">
      <c r="B39" s="223"/>
      <c r="C39" s="285"/>
      <c r="D39" s="16" t="s">
        <v>263</v>
      </c>
      <c r="E39" s="30">
        <v>247</v>
      </c>
      <c r="F39" s="30">
        <v>135</v>
      </c>
      <c r="G39" s="30">
        <v>412</v>
      </c>
      <c r="H39" s="137">
        <f t="shared" si="0"/>
        <v>794</v>
      </c>
      <c r="I39" s="29">
        <f t="shared" si="1"/>
        <v>51.324160000000006</v>
      </c>
      <c r="J39" s="29">
        <f t="shared" si="2"/>
        <v>51</v>
      </c>
    </row>
    <row r="40" spans="2:10" s="37" customFormat="1" ht="22.5" customHeight="1">
      <c r="B40" s="224"/>
      <c r="C40" s="286"/>
      <c r="D40" s="23" t="s">
        <v>264</v>
      </c>
      <c r="E40" s="30">
        <v>268</v>
      </c>
      <c r="F40" s="30">
        <v>171</v>
      </c>
      <c r="G40" s="30">
        <v>460</v>
      </c>
      <c r="H40" s="137">
        <f t="shared" si="0"/>
        <v>899</v>
      </c>
      <c r="I40" s="29">
        <f t="shared" si="1"/>
        <v>58.111360000000005</v>
      </c>
      <c r="J40" s="29">
        <f t="shared" si="2"/>
        <v>58</v>
      </c>
    </row>
    <row r="41" spans="2:10" s="135" customFormat="1" ht="22.5" customHeight="1" thickBot="1">
      <c r="B41" s="230" t="s">
        <v>8</v>
      </c>
      <c r="C41" s="231"/>
      <c r="D41" s="232"/>
      <c r="E41" s="31">
        <f>SUM(E37:E40)</f>
        <v>1079</v>
      </c>
      <c r="F41" s="31">
        <f>SUM(F37:F40)</f>
        <v>716</v>
      </c>
      <c r="G41" s="31">
        <f>SUM(G37:G40)</f>
        <v>1773</v>
      </c>
      <c r="H41" s="138">
        <f t="shared" si="0"/>
        <v>3568</v>
      </c>
      <c r="I41" s="35">
        <f t="shared" si="1"/>
        <v>230.63552</v>
      </c>
      <c r="J41" s="31">
        <f>SUM(J37:J40)</f>
        <v>230</v>
      </c>
    </row>
    <row r="42" spans="2:10" s="37" customFormat="1" ht="22.5" customHeight="1" thickTop="1">
      <c r="B42" s="223">
        <v>9</v>
      </c>
      <c r="C42" s="285" t="s">
        <v>265</v>
      </c>
      <c r="D42" s="24" t="s">
        <v>265</v>
      </c>
      <c r="E42" s="30">
        <v>299</v>
      </c>
      <c r="F42" s="30">
        <v>161</v>
      </c>
      <c r="G42" s="30">
        <v>450</v>
      </c>
      <c r="H42" s="136">
        <f t="shared" si="0"/>
        <v>910</v>
      </c>
      <c r="I42" s="34">
        <f t="shared" si="1"/>
        <v>58.8224</v>
      </c>
      <c r="J42" s="34">
        <f t="shared" si="2"/>
        <v>59</v>
      </c>
    </row>
    <row r="43" spans="2:10" s="37" customFormat="1" ht="22.5" customHeight="1">
      <c r="B43" s="223"/>
      <c r="C43" s="285"/>
      <c r="D43" s="23" t="s">
        <v>266</v>
      </c>
      <c r="E43" s="30">
        <v>212</v>
      </c>
      <c r="F43" s="30">
        <v>163</v>
      </c>
      <c r="G43" s="30">
        <v>454</v>
      </c>
      <c r="H43" s="137">
        <f>SUM(E43:G43)</f>
        <v>829</v>
      </c>
      <c r="I43" s="29">
        <f t="shared" si="1"/>
        <v>53.58656</v>
      </c>
      <c r="J43" s="29">
        <f t="shared" si="2"/>
        <v>54</v>
      </c>
    </row>
    <row r="44" spans="2:10" s="37" customFormat="1" ht="24.75" customHeight="1">
      <c r="B44" s="223"/>
      <c r="C44" s="285"/>
      <c r="D44" s="23" t="s">
        <v>267</v>
      </c>
      <c r="E44" s="30">
        <v>225</v>
      </c>
      <c r="F44" s="30">
        <v>126</v>
      </c>
      <c r="G44" s="30">
        <v>286</v>
      </c>
      <c r="H44" s="137">
        <f t="shared" si="0"/>
        <v>637</v>
      </c>
      <c r="I44" s="29">
        <f t="shared" si="1"/>
        <v>41.17568</v>
      </c>
      <c r="J44" s="29">
        <f t="shared" si="2"/>
        <v>41</v>
      </c>
    </row>
    <row r="45" spans="2:10" s="37" customFormat="1" ht="24.75" customHeight="1">
      <c r="B45" s="223"/>
      <c r="C45" s="285"/>
      <c r="D45" s="23" t="s">
        <v>268</v>
      </c>
      <c r="E45" s="30">
        <v>288</v>
      </c>
      <c r="F45" s="30">
        <v>131</v>
      </c>
      <c r="G45" s="30">
        <v>383</v>
      </c>
      <c r="H45" s="137">
        <f t="shared" si="0"/>
        <v>802</v>
      </c>
      <c r="I45" s="29">
        <f t="shared" si="1"/>
        <v>51.84128</v>
      </c>
      <c r="J45" s="29">
        <f t="shared" si="2"/>
        <v>52</v>
      </c>
    </row>
    <row r="46" spans="2:10" s="37" customFormat="1" ht="24.75" customHeight="1">
      <c r="B46" s="224"/>
      <c r="C46" s="286"/>
      <c r="D46" s="23" t="s">
        <v>269</v>
      </c>
      <c r="E46" s="30">
        <v>244</v>
      </c>
      <c r="F46" s="30">
        <v>127</v>
      </c>
      <c r="G46" s="30">
        <v>299</v>
      </c>
      <c r="H46" s="137">
        <f t="shared" si="0"/>
        <v>670</v>
      </c>
      <c r="I46" s="29">
        <f t="shared" si="1"/>
        <v>43.308800000000005</v>
      </c>
      <c r="J46" s="29">
        <f t="shared" si="2"/>
        <v>43</v>
      </c>
    </row>
    <row r="47" spans="2:10" s="135" customFormat="1" ht="24.75" customHeight="1" thickBot="1">
      <c r="B47" s="230" t="s">
        <v>8</v>
      </c>
      <c r="C47" s="231"/>
      <c r="D47" s="232"/>
      <c r="E47" s="31">
        <f>SUM(E42:E46)</f>
        <v>1268</v>
      </c>
      <c r="F47" s="31">
        <f>SUM(F42:F46)</f>
        <v>708</v>
      </c>
      <c r="G47" s="31">
        <f>SUM(G42:G46)</f>
        <v>1872</v>
      </c>
      <c r="H47" s="138">
        <f t="shared" si="0"/>
        <v>3848</v>
      </c>
      <c r="I47" s="35">
        <f t="shared" si="1"/>
        <v>248.73471999999998</v>
      </c>
      <c r="J47" s="31">
        <f>SUM(J42:J46)</f>
        <v>249</v>
      </c>
    </row>
    <row r="48" spans="2:10" s="37" customFormat="1" ht="24.75" customHeight="1" thickTop="1">
      <c r="B48" s="223">
        <v>10</v>
      </c>
      <c r="C48" s="285" t="s">
        <v>270</v>
      </c>
      <c r="D48" s="24" t="s">
        <v>271</v>
      </c>
      <c r="E48" s="30">
        <v>234</v>
      </c>
      <c r="F48" s="30">
        <v>182</v>
      </c>
      <c r="G48" s="30">
        <v>656</v>
      </c>
      <c r="H48" s="136">
        <f t="shared" si="0"/>
        <v>1072</v>
      </c>
      <c r="I48" s="34">
        <f t="shared" si="1"/>
        <v>69.29408000000001</v>
      </c>
      <c r="J48" s="34">
        <f t="shared" si="2"/>
        <v>69</v>
      </c>
    </row>
    <row r="49" spans="2:10" s="37" customFormat="1" ht="24.75" customHeight="1">
      <c r="B49" s="224"/>
      <c r="C49" s="286"/>
      <c r="D49" s="23" t="s">
        <v>272</v>
      </c>
      <c r="E49" s="30">
        <v>253</v>
      </c>
      <c r="F49" s="30">
        <v>191</v>
      </c>
      <c r="G49" s="30">
        <v>563</v>
      </c>
      <c r="H49" s="137">
        <f t="shared" si="0"/>
        <v>1007</v>
      </c>
      <c r="I49" s="29">
        <f t="shared" si="1"/>
        <v>65.09248000000001</v>
      </c>
      <c r="J49" s="29">
        <f t="shared" si="2"/>
        <v>65</v>
      </c>
    </row>
    <row r="50" spans="2:10" s="135" customFormat="1" ht="24.75" customHeight="1" thickBot="1">
      <c r="B50" s="230" t="s">
        <v>8</v>
      </c>
      <c r="C50" s="231"/>
      <c r="D50" s="232"/>
      <c r="E50" s="31">
        <f>SUM(E48:E49)</f>
        <v>487</v>
      </c>
      <c r="F50" s="31">
        <f>SUM(F48:F49)</f>
        <v>373</v>
      </c>
      <c r="G50" s="31">
        <f>SUM(G48:G49)</f>
        <v>1219</v>
      </c>
      <c r="H50" s="138">
        <f t="shared" si="0"/>
        <v>2079</v>
      </c>
      <c r="I50" s="35">
        <f t="shared" si="1"/>
        <v>134.38656</v>
      </c>
      <c r="J50" s="182">
        <f>SUM(J48:J49)</f>
        <v>134</v>
      </c>
    </row>
    <row r="51" spans="2:10" s="37" customFormat="1" ht="24.75" customHeight="1" thickTop="1">
      <c r="B51" s="223">
        <v>11</v>
      </c>
      <c r="C51" s="285" t="s">
        <v>273</v>
      </c>
      <c r="D51" s="24" t="s">
        <v>274</v>
      </c>
      <c r="E51" s="30">
        <v>259</v>
      </c>
      <c r="F51" s="30">
        <v>141</v>
      </c>
      <c r="G51" s="30">
        <v>300</v>
      </c>
      <c r="H51" s="136">
        <f t="shared" si="0"/>
        <v>700</v>
      </c>
      <c r="I51" s="34">
        <f t="shared" si="1"/>
        <v>45.248000000000005</v>
      </c>
      <c r="J51" s="29">
        <f t="shared" si="2"/>
        <v>45</v>
      </c>
    </row>
    <row r="52" spans="2:10" s="37" customFormat="1" ht="24.75" customHeight="1">
      <c r="B52" s="223"/>
      <c r="C52" s="285"/>
      <c r="D52" s="23" t="s">
        <v>275</v>
      </c>
      <c r="E52" s="30">
        <v>388</v>
      </c>
      <c r="F52" s="30">
        <v>240</v>
      </c>
      <c r="G52" s="30">
        <v>657</v>
      </c>
      <c r="H52" s="137">
        <f>SUM(E52:G52)</f>
        <v>1285</v>
      </c>
      <c r="I52" s="29">
        <f t="shared" si="1"/>
        <v>83.0624</v>
      </c>
      <c r="J52" s="29">
        <f t="shared" si="2"/>
        <v>83</v>
      </c>
    </row>
    <row r="53" spans="2:10" s="37" customFormat="1" ht="24.75" customHeight="1">
      <c r="B53" s="224"/>
      <c r="C53" s="286"/>
      <c r="D53" s="23" t="s">
        <v>276</v>
      </c>
      <c r="E53" s="30">
        <v>371</v>
      </c>
      <c r="F53" s="30">
        <v>182</v>
      </c>
      <c r="G53" s="30">
        <v>447</v>
      </c>
      <c r="H53" s="137">
        <f t="shared" si="0"/>
        <v>1000</v>
      </c>
      <c r="I53" s="29">
        <f t="shared" si="1"/>
        <v>64.64</v>
      </c>
      <c r="J53" s="29">
        <f t="shared" si="2"/>
        <v>65</v>
      </c>
    </row>
    <row r="54" spans="2:10" s="135" customFormat="1" ht="24.75" customHeight="1" thickBot="1">
      <c r="B54" s="230" t="s">
        <v>8</v>
      </c>
      <c r="C54" s="231"/>
      <c r="D54" s="232"/>
      <c r="E54" s="31">
        <f>SUM(E51:E53)</f>
        <v>1018</v>
      </c>
      <c r="F54" s="31">
        <f>SUM(F51:F53)</f>
        <v>563</v>
      </c>
      <c r="G54" s="31">
        <f>SUM(G51:G53)</f>
        <v>1404</v>
      </c>
      <c r="H54" s="138">
        <f t="shared" si="0"/>
        <v>2985</v>
      </c>
      <c r="I54" s="35">
        <f t="shared" si="1"/>
        <v>192.95040000000003</v>
      </c>
      <c r="J54" s="31">
        <f>SUM(J51:J53)</f>
        <v>193</v>
      </c>
    </row>
    <row r="55" spans="2:10" s="37" customFormat="1" ht="24.75" customHeight="1" thickTop="1">
      <c r="B55" s="28">
        <v>12</v>
      </c>
      <c r="C55" s="164" t="s">
        <v>277</v>
      </c>
      <c r="D55" s="165" t="s">
        <v>278</v>
      </c>
      <c r="E55" s="30">
        <v>556</v>
      </c>
      <c r="F55" s="30">
        <v>245</v>
      </c>
      <c r="G55" s="30">
        <v>647</v>
      </c>
      <c r="H55" s="136">
        <f t="shared" si="0"/>
        <v>1448</v>
      </c>
      <c r="I55" s="34">
        <f t="shared" si="1"/>
        <v>93.59872000000001</v>
      </c>
      <c r="J55" s="34">
        <f t="shared" si="2"/>
        <v>94</v>
      </c>
    </row>
    <row r="56" spans="2:10" s="135" customFormat="1" ht="24.75" customHeight="1" thickBot="1">
      <c r="B56" s="230" t="s">
        <v>8</v>
      </c>
      <c r="C56" s="231"/>
      <c r="D56" s="232"/>
      <c r="E56" s="31">
        <f>SUM(E55)</f>
        <v>556</v>
      </c>
      <c r="F56" s="31">
        <f>SUM(F55)</f>
        <v>245</v>
      </c>
      <c r="G56" s="31">
        <f>SUM(G55)</f>
        <v>647</v>
      </c>
      <c r="H56" s="138">
        <f t="shared" si="0"/>
        <v>1448</v>
      </c>
      <c r="I56" s="35">
        <f t="shared" si="1"/>
        <v>93.59872000000001</v>
      </c>
      <c r="J56" s="31">
        <f>SUM(J55)</f>
        <v>94</v>
      </c>
    </row>
    <row r="57" spans="2:10" s="37" customFormat="1" ht="24.75" customHeight="1" thickTop="1">
      <c r="B57" s="236">
        <v>13</v>
      </c>
      <c r="C57" s="290" t="s">
        <v>279</v>
      </c>
      <c r="D57" s="23" t="s">
        <v>280</v>
      </c>
      <c r="E57" s="30">
        <v>586</v>
      </c>
      <c r="F57" s="30">
        <v>179</v>
      </c>
      <c r="G57" s="30">
        <v>383</v>
      </c>
      <c r="H57" s="136">
        <f t="shared" si="0"/>
        <v>1148</v>
      </c>
      <c r="I57" s="34">
        <f t="shared" si="1"/>
        <v>74.20672</v>
      </c>
      <c r="J57" s="34">
        <f t="shared" si="2"/>
        <v>74</v>
      </c>
    </row>
    <row r="58" spans="2:10" s="37" customFormat="1" ht="24.75" customHeight="1">
      <c r="B58" s="236"/>
      <c r="C58" s="290"/>
      <c r="D58" s="23" t="s">
        <v>281</v>
      </c>
      <c r="E58" s="30">
        <v>718</v>
      </c>
      <c r="F58" s="30">
        <v>234</v>
      </c>
      <c r="G58" s="30">
        <v>481</v>
      </c>
      <c r="H58" s="137">
        <f t="shared" si="0"/>
        <v>1433</v>
      </c>
      <c r="I58" s="29">
        <f t="shared" si="1"/>
        <v>92.62912</v>
      </c>
      <c r="J58" s="29">
        <f t="shared" si="2"/>
        <v>93</v>
      </c>
    </row>
    <row r="59" spans="2:10" s="37" customFormat="1" ht="24.75" customHeight="1">
      <c r="B59" s="236"/>
      <c r="C59" s="290"/>
      <c r="D59" s="23" t="s">
        <v>282</v>
      </c>
      <c r="E59" s="30">
        <v>285</v>
      </c>
      <c r="F59" s="30">
        <v>150</v>
      </c>
      <c r="G59" s="30">
        <v>296</v>
      </c>
      <c r="H59" s="137">
        <f t="shared" si="0"/>
        <v>731</v>
      </c>
      <c r="I59" s="29">
        <f t="shared" si="1"/>
        <v>47.25184</v>
      </c>
      <c r="J59" s="29">
        <f t="shared" si="2"/>
        <v>47</v>
      </c>
    </row>
    <row r="60" spans="2:10" s="37" customFormat="1" ht="24.75" customHeight="1">
      <c r="B60" s="236"/>
      <c r="C60" s="290"/>
      <c r="D60" s="23" t="s">
        <v>283</v>
      </c>
      <c r="E60" s="30">
        <v>499</v>
      </c>
      <c r="F60" s="30">
        <v>240</v>
      </c>
      <c r="G60" s="30">
        <v>512</v>
      </c>
      <c r="H60" s="137">
        <f t="shared" si="0"/>
        <v>1251</v>
      </c>
      <c r="I60" s="29">
        <f t="shared" si="1"/>
        <v>80.86464000000001</v>
      </c>
      <c r="J60" s="29">
        <f t="shared" si="2"/>
        <v>81</v>
      </c>
    </row>
    <row r="61" spans="2:10" s="37" customFormat="1" ht="24.75" customHeight="1">
      <c r="B61" s="236"/>
      <c r="C61" s="290"/>
      <c r="D61" s="23" t="s">
        <v>284</v>
      </c>
      <c r="E61" s="30">
        <v>510</v>
      </c>
      <c r="F61" s="30">
        <v>149</v>
      </c>
      <c r="G61" s="30">
        <v>378</v>
      </c>
      <c r="H61" s="137">
        <f>SUM(E61:G61)</f>
        <v>1037</v>
      </c>
      <c r="I61" s="29">
        <f t="shared" si="1"/>
        <v>67.03168</v>
      </c>
      <c r="J61" s="29">
        <f t="shared" si="2"/>
        <v>67</v>
      </c>
    </row>
    <row r="62" spans="2:10" s="37" customFormat="1" ht="24.75" customHeight="1">
      <c r="B62" s="236"/>
      <c r="C62" s="290"/>
      <c r="D62" s="23" t="s">
        <v>285</v>
      </c>
      <c r="E62" s="30">
        <v>270</v>
      </c>
      <c r="F62" s="30">
        <v>95</v>
      </c>
      <c r="G62" s="30">
        <v>263</v>
      </c>
      <c r="H62" s="137">
        <f t="shared" si="0"/>
        <v>628</v>
      </c>
      <c r="I62" s="29">
        <f t="shared" si="1"/>
        <v>40.593920000000004</v>
      </c>
      <c r="J62" s="29">
        <f t="shared" si="2"/>
        <v>41</v>
      </c>
    </row>
    <row r="63" spans="2:10" s="37" customFormat="1" ht="24.75" customHeight="1">
      <c r="B63" s="236"/>
      <c r="C63" s="290"/>
      <c r="D63" s="23" t="s">
        <v>286</v>
      </c>
      <c r="E63" s="30">
        <v>412</v>
      </c>
      <c r="F63" s="30">
        <v>228</v>
      </c>
      <c r="G63" s="30">
        <v>440</v>
      </c>
      <c r="H63" s="137">
        <f t="shared" si="0"/>
        <v>1080</v>
      </c>
      <c r="I63" s="29">
        <f t="shared" si="1"/>
        <v>69.81120000000001</v>
      </c>
      <c r="J63" s="29">
        <f t="shared" si="2"/>
        <v>70</v>
      </c>
    </row>
    <row r="64" spans="2:10" s="135" customFormat="1" ht="24.75" customHeight="1" thickBot="1">
      <c r="B64" s="230" t="s">
        <v>8</v>
      </c>
      <c r="C64" s="231"/>
      <c r="D64" s="232"/>
      <c r="E64" s="31">
        <f>SUM(E57:E63)</f>
        <v>3280</v>
      </c>
      <c r="F64" s="31">
        <f>SUM(F57:F63)</f>
        <v>1275</v>
      </c>
      <c r="G64" s="31">
        <f>SUM(G57:G63)</f>
        <v>2753</v>
      </c>
      <c r="H64" s="138">
        <f t="shared" si="0"/>
        <v>7308</v>
      </c>
      <c r="I64" s="35">
        <f t="shared" si="1"/>
        <v>472.38912</v>
      </c>
      <c r="J64" s="31">
        <f>SUM(J57:J63)</f>
        <v>473</v>
      </c>
    </row>
    <row r="65" spans="2:10" s="37" customFormat="1" ht="24.75" customHeight="1" thickTop="1">
      <c r="B65" s="223">
        <v>14</v>
      </c>
      <c r="C65" s="285" t="s">
        <v>287</v>
      </c>
      <c r="D65" s="165" t="s">
        <v>288</v>
      </c>
      <c r="E65" s="30">
        <v>435</v>
      </c>
      <c r="F65" s="30">
        <v>331</v>
      </c>
      <c r="G65" s="30">
        <v>843</v>
      </c>
      <c r="H65" s="136">
        <f t="shared" si="0"/>
        <v>1609</v>
      </c>
      <c r="I65" s="34">
        <f t="shared" si="1"/>
        <v>104.00576000000001</v>
      </c>
      <c r="J65" s="34">
        <f t="shared" si="2"/>
        <v>104</v>
      </c>
    </row>
    <row r="66" spans="2:10" s="37" customFormat="1" ht="24.75" customHeight="1">
      <c r="B66" s="223"/>
      <c r="C66" s="285"/>
      <c r="D66" s="23" t="s">
        <v>289</v>
      </c>
      <c r="E66" s="30">
        <v>238</v>
      </c>
      <c r="F66" s="30">
        <v>110</v>
      </c>
      <c r="G66" s="30">
        <v>353</v>
      </c>
      <c r="H66" s="137">
        <f t="shared" si="0"/>
        <v>701</v>
      </c>
      <c r="I66" s="29">
        <f t="shared" si="1"/>
        <v>45.31264</v>
      </c>
      <c r="J66" s="29">
        <f t="shared" si="2"/>
        <v>45</v>
      </c>
    </row>
    <row r="67" spans="2:10" s="37" customFormat="1" ht="24.75" customHeight="1">
      <c r="B67" s="223"/>
      <c r="C67" s="285"/>
      <c r="D67" s="16" t="s">
        <v>290</v>
      </c>
      <c r="E67" s="30">
        <v>274</v>
      </c>
      <c r="F67" s="30">
        <v>128</v>
      </c>
      <c r="G67" s="30">
        <v>405</v>
      </c>
      <c r="H67" s="137">
        <f t="shared" si="0"/>
        <v>807</v>
      </c>
      <c r="I67" s="29">
        <f t="shared" si="1"/>
        <v>52.164480000000005</v>
      </c>
      <c r="J67" s="29">
        <f t="shared" si="2"/>
        <v>52</v>
      </c>
    </row>
    <row r="68" spans="2:10" s="37" customFormat="1" ht="24.75" customHeight="1">
      <c r="B68" s="224"/>
      <c r="C68" s="286"/>
      <c r="D68" s="23" t="s">
        <v>291</v>
      </c>
      <c r="E68" s="30">
        <v>336</v>
      </c>
      <c r="F68" s="30">
        <v>164</v>
      </c>
      <c r="G68" s="30">
        <v>500</v>
      </c>
      <c r="H68" s="137">
        <f t="shared" si="0"/>
        <v>1000</v>
      </c>
      <c r="I68" s="29">
        <f t="shared" si="1"/>
        <v>64.64</v>
      </c>
      <c r="J68" s="29">
        <f t="shared" si="2"/>
        <v>65</v>
      </c>
    </row>
    <row r="69" spans="2:10" s="135" customFormat="1" ht="24.75" customHeight="1" thickBot="1">
      <c r="B69" s="230" t="s">
        <v>8</v>
      </c>
      <c r="C69" s="231"/>
      <c r="D69" s="232"/>
      <c r="E69" s="31">
        <f>SUM(E65:E68)</f>
        <v>1283</v>
      </c>
      <c r="F69" s="31">
        <f>SUM(F65:F68)</f>
        <v>733</v>
      </c>
      <c r="G69" s="31">
        <f>SUM(G65:G68)</f>
        <v>2101</v>
      </c>
      <c r="H69" s="138">
        <f>SUM(E69:G69)</f>
        <v>4117</v>
      </c>
      <c r="I69" s="35">
        <f t="shared" si="1"/>
        <v>266.12288</v>
      </c>
      <c r="J69" s="31">
        <f>SUM(J65:J68)</f>
        <v>266</v>
      </c>
    </row>
    <row r="70" spans="2:10" s="37" customFormat="1" ht="24.75" customHeight="1" thickTop="1">
      <c r="B70" s="223">
        <v>15</v>
      </c>
      <c r="C70" s="285" t="s">
        <v>292</v>
      </c>
      <c r="D70" s="24" t="s">
        <v>293</v>
      </c>
      <c r="E70" s="30">
        <v>243</v>
      </c>
      <c r="F70" s="30">
        <v>103</v>
      </c>
      <c r="G70" s="30">
        <v>271</v>
      </c>
      <c r="H70" s="136">
        <f t="shared" si="0"/>
        <v>617</v>
      </c>
      <c r="I70" s="34">
        <f t="shared" si="1"/>
        <v>39.88288</v>
      </c>
      <c r="J70" s="34">
        <f t="shared" si="2"/>
        <v>40</v>
      </c>
    </row>
    <row r="71" spans="2:10" s="37" customFormat="1" ht="24.75" customHeight="1">
      <c r="B71" s="223"/>
      <c r="C71" s="285"/>
      <c r="D71" s="23" t="s">
        <v>294</v>
      </c>
      <c r="E71" s="30">
        <v>320</v>
      </c>
      <c r="F71" s="30">
        <v>182</v>
      </c>
      <c r="G71" s="30">
        <v>296</v>
      </c>
      <c r="H71" s="137">
        <f aca="true" t="shared" si="3" ref="H71:H77">SUM(E71:G71)</f>
        <v>798</v>
      </c>
      <c r="I71" s="29">
        <f aca="true" t="shared" si="4" ref="I71:I93">SUM(H71/100)*6.464</f>
        <v>51.58272000000001</v>
      </c>
      <c r="J71" s="29">
        <f aca="true" t="shared" si="5" ref="J71:J91">ROUND(I71,0)</f>
        <v>52</v>
      </c>
    </row>
    <row r="72" spans="2:10" s="37" customFormat="1" ht="24.75" customHeight="1">
      <c r="B72" s="224"/>
      <c r="C72" s="286"/>
      <c r="D72" s="23" t="s">
        <v>295</v>
      </c>
      <c r="E72" s="30">
        <v>190</v>
      </c>
      <c r="F72" s="30">
        <v>86</v>
      </c>
      <c r="G72" s="30">
        <v>217</v>
      </c>
      <c r="H72" s="137">
        <f t="shared" si="3"/>
        <v>493</v>
      </c>
      <c r="I72" s="29">
        <f t="shared" si="4"/>
        <v>31.86752</v>
      </c>
      <c r="J72" s="29">
        <f t="shared" si="5"/>
        <v>32</v>
      </c>
    </row>
    <row r="73" spans="2:10" s="135" customFormat="1" ht="24.75" customHeight="1" thickBot="1">
      <c r="B73" s="230" t="s">
        <v>8</v>
      </c>
      <c r="C73" s="231"/>
      <c r="D73" s="232"/>
      <c r="E73" s="31">
        <f>SUM(E70:E72)</f>
        <v>753</v>
      </c>
      <c r="F73" s="31">
        <f>SUM(F70:F72)</f>
        <v>371</v>
      </c>
      <c r="G73" s="31">
        <f>SUM(G70:G72)</f>
        <v>784</v>
      </c>
      <c r="H73" s="138">
        <f t="shared" si="3"/>
        <v>1908</v>
      </c>
      <c r="I73" s="35">
        <f t="shared" si="4"/>
        <v>123.33312</v>
      </c>
      <c r="J73" s="31">
        <f>SUM(J70:J72)</f>
        <v>124</v>
      </c>
    </row>
    <row r="74" spans="2:10" s="37" customFormat="1" ht="24.75" customHeight="1" thickTop="1">
      <c r="B74" s="223">
        <v>16</v>
      </c>
      <c r="C74" s="285" t="s">
        <v>296</v>
      </c>
      <c r="D74" s="24" t="s">
        <v>297</v>
      </c>
      <c r="E74" s="30">
        <v>126</v>
      </c>
      <c r="F74" s="30">
        <v>105</v>
      </c>
      <c r="G74" s="30">
        <v>308</v>
      </c>
      <c r="H74" s="136">
        <f t="shared" si="3"/>
        <v>539</v>
      </c>
      <c r="I74" s="34">
        <f t="shared" si="4"/>
        <v>34.84096</v>
      </c>
      <c r="J74" s="34">
        <f t="shared" si="5"/>
        <v>35</v>
      </c>
    </row>
    <row r="75" spans="2:10" s="37" customFormat="1" ht="24.75" customHeight="1">
      <c r="B75" s="223"/>
      <c r="C75" s="285"/>
      <c r="D75" s="23" t="s">
        <v>298</v>
      </c>
      <c r="E75" s="30">
        <v>221</v>
      </c>
      <c r="F75" s="30">
        <v>111</v>
      </c>
      <c r="G75" s="30">
        <v>260</v>
      </c>
      <c r="H75" s="137">
        <f t="shared" si="3"/>
        <v>592</v>
      </c>
      <c r="I75" s="29">
        <f t="shared" si="4"/>
        <v>38.26688</v>
      </c>
      <c r="J75" s="29">
        <f t="shared" si="5"/>
        <v>38</v>
      </c>
    </row>
    <row r="76" spans="2:10" s="37" customFormat="1" ht="24.75" customHeight="1">
      <c r="B76" s="223"/>
      <c r="C76" s="285"/>
      <c r="D76" s="23" t="s">
        <v>299</v>
      </c>
      <c r="E76" s="30">
        <v>257</v>
      </c>
      <c r="F76" s="30">
        <v>179</v>
      </c>
      <c r="G76" s="30">
        <v>390</v>
      </c>
      <c r="H76" s="137">
        <f t="shared" si="3"/>
        <v>826</v>
      </c>
      <c r="I76" s="29">
        <f t="shared" si="4"/>
        <v>53.39264</v>
      </c>
      <c r="J76" s="29">
        <f t="shared" si="5"/>
        <v>53</v>
      </c>
    </row>
    <row r="77" spans="2:10" s="37" customFormat="1" ht="24.75" customHeight="1">
      <c r="B77" s="223"/>
      <c r="C77" s="285"/>
      <c r="D77" s="23" t="s">
        <v>251</v>
      </c>
      <c r="E77" s="30">
        <v>174</v>
      </c>
      <c r="F77" s="30">
        <v>108</v>
      </c>
      <c r="G77" s="30">
        <v>257</v>
      </c>
      <c r="H77" s="137">
        <f t="shared" si="3"/>
        <v>539</v>
      </c>
      <c r="I77" s="29">
        <f t="shared" si="4"/>
        <v>34.84096</v>
      </c>
      <c r="J77" s="29">
        <f t="shared" si="5"/>
        <v>35</v>
      </c>
    </row>
    <row r="78" spans="2:10" s="37" customFormat="1" ht="24.75" customHeight="1">
      <c r="B78" s="224"/>
      <c r="C78" s="286"/>
      <c r="D78" s="23" t="s">
        <v>300</v>
      </c>
      <c r="E78" s="30">
        <v>268</v>
      </c>
      <c r="F78" s="30">
        <v>165</v>
      </c>
      <c r="G78" s="30">
        <v>337</v>
      </c>
      <c r="H78" s="137">
        <f>SUM(E78:G78)</f>
        <v>770</v>
      </c>
      <c r="I78" s="29">
        <f t="shared" si="4"/>
        <v>49.772800000000004</v>
      </c>
      <c r="J78" s="29">
        <f t="shared" si="5"/>
        <v>50</v>
      </c>
    </row>
    <row r="79" spans="2:10" s="135" customFormat="1" ht="24.75" customHeight="1" thickBot="1">
      <c r="B79" s="230" t="s">
        <v>8</v>
      </c>
      <c r="C79" s="231"/>
      <c r="D79" s="232"/>
      <c r="E79" s="31">
        <f>SUM(E74:E78)</f>
        <v>1046</v>
      </c>
      <c r="F79" s="31">
        <f>SUM(F74:F78)</f>
        <v>668</v>
      </c>
      <c r="G79" s="31">
        <f>SUM(G74:G78)</f>
        <v>1552</v>
      </c>
      <c r="H79" s="138">
        <f>SUM(E79:G79)</f>
        <v>3266</v>
      </c>
      <c r="I79" s="35">
        <f t="shared" si="4"/>
        <v>211.11424</v>
      </c>
      <c r="J79" s="31">
        <f>SUM(J74:J78)</f>
        <v>211</v>
      </c>
    </row>
    <row r="80" spans="2:10" s="37" customFormat="1" ht="24.75" customHeight="1" thickTop="1">
      <c r="B80" s="224">
        <v>17</v>
      </c>
      <c r="C80" s="286" t="s">
        <v>301</v>
      </c>
      <c r="D80" s="24" t="s">
        <v>302</v>
      </c>
      <c r="E80" s="30">
        <v>160</v>
      </c>
      <c r="F80" s="30">
        <v>142</v>
      </c>
      <c r="G80" s="30">
        <v>337</v>
      </c>
      <c r="H80" s="136">
        <f aca="true" t="shared" si="6" ref="H80:H87">SUM(E80:G80)</f>
        <v>639</v>
      </c>
      <c r="I80" s="34">
        <f t="shared" si="4"/>
        <v>41.30496</v>
      </c>
      <c r="J80" s="34">
        <f t="shared" si="5"/>
        <v>41</v>
      </c>
    </row>
    <row r="81" spans="2:10" s="37" customFormat="1" ht="24.75" customHeight="1">
      <c r="B81" s="236"/>
      <c r="C81" s="290"/>
      <c r="D81" s="23" t="s">
        <v>303</v>
      </c>
      <c r="E81" s="30">
        <v>149</v>
      </c>
      <c r="F81" s="30">
        <v>130</v>
      </c>
      <c r="G81" s="30">
        <v>408</v>
      </c>
      <c r="H81" s="137">
        <f t="shared" si="6"/>
        <v>687</v>
      </c>
      <c r="I81" s="29">
        <f t="shared" si="4"/>
        <v>44.407680000000006</v>
      </c>
      <c r="J81" s="29">
        <f t="shared" si="5"/>
        <v>44</v>
      </c>
    </row>
    <row r="82" spans="2:10" s="37" customFormat="1" ht="24.75" customHeight="1">
      <c r="B82" s="236"/>
      <c r="C82" s="290"/>
      <c r="D82" s="23" t="s">
        <v>304</v>
      </c>
      <c r="E82" s="30">
        <v>123</v>
      </c>
      <c r="F82" s="30">
        <v>98</v>
      </c>
      <c r="G82" s="30">
        <v>344</v>
      </c>
      <c r="H82" s="137">
        <f t="shared" si="6"/>
        <v>565</v>
      </c>
      <c r="I82" s="29">
        <f t="shared" si="4"/>
        <v>36.52160000000001</v>
      </c>
      <c r="J82" s="29">
        <f t="shared" si="5"/>
        <v>37</v>
      </c>
    </row>
    <row r="83" spans="2:10" s="135" customFormat="1" ht="24.75" customHeight="1" thickBot="1">
      <c r="B83" s="240" t="s">
        <v>8</v>
      </c>
      <c r="C83" s="240"/>
      <c r="D83" s="240"/>
      <c r="E83" s="31">
        <f>SUM(E80:E82)</f>
        <v>432</v>
      </c>
      <c r="F83" s="31">
        <f>SUM(F80:F82)</f>
        <v>370</v>
      </c>
      <c r="G83" s="31">
        <f>SUM(G80:G82)</f>
        <v>1089</v>
      </c>
      <c r="H83" s="138">
        <f t="shared" si="6"/>
        <v>1891</v>
      </c>
      <c r="I83" s="35">
        <f t="shared" si="4"/>
        <v>122.23424000000001</v>
      </c>
      <c r="J83" s="31">
        <f>SUM(J80:J82)</f>
        <v>122</v>
      </c>
    </row>
    <row r="84" spans="2:10" s="37" customFormat="1" ht="24.75" customHeight="1" thickTop="1">
      <c r="B84" s="236">
        <v>18</v>
      </c>
      <c r="C84" s="290" t="s">
        <v>305</v>
      </c>
      <c r="D84" s="23" t="s">
        <v>306</v>
      </c>
      <c r="E84" s="30">
        <v>202</v>
      </c>
      <c r="F84" s="30">
        <v>137</v>
      </c>
      <c r="G84" s="30">
        <v>440</v>
      </c>
      <c r="H84" s="136">
        <f t="shared" si="6"/>
        <v>779</v>
      </c>
      <c r="I84" s="34">
        <f t="shared" si="4"/>
        <v>50.354560000000006</v>
      </c>
      <c r="J84" s="34">
        <f t="shared" si="5"/>
        <v>50</v>
      </c>
    </row>
    <row r="85" spans="2:10" s="37" customFormat="1" ht="24.75" customHeight="1">
      <c r="B85" s="236"/>
      <c r="C85" s="290"/>
      <c r="D85" s="23" t="s">
        <v>307</v>
      </c>
      <c r="E85" s="30">
        <v>237</v>
      </c>
      <c r="F85" s="30">
        <v>179</v>
      </c>
      <c r="G85" s="30">
        <v>449</v>
      </c>
      <c r="H85" s="137">
        <f t="shared" si="6"/>
        <v>865</v>
      </c>
      <c r="I85" s="29">
        <f t="shared" si="4"/>
        <v>55.9136</v>
      </c>
      <c r="J85" s="29">
        <f t="shared" si="5"/>
        <v>56</v>
      </c>
    </row>
    <row r="86" spans="2:10" s="37" customFormat="1" ht="24.75" customHeight="1">
      <c r="B86" s="236"/>
      <c r="C86" s="290"/>
      <c r="D86" s="23" t="s">
        <v>308</v>
      </c>
      <c r="E86" s="30">
        <v>225</v>
      </c>
      <c r="F86" s="30">
        <v>157</v>
      </c>
      <c r="G86" s="30">
        <v>415</v>
      </c>
      <c r="H86" s="137">
        <f t="shared" si="6"/>
        <v>797</v>
      </c>
      <c r="I86" s="29">
        <f t="shared" si="4"/>
        <v>51.518080000000005</v>
      </c>
      <c r="J86" s="29">
        <f t="shared" si="5"/>
        <v>52</v>
      </c>
    </row>
    <row r="87" spans="2:10" s="135" customFormat="1" ht="24.75" customHeight="1" thickBot="1">
      <c r="B87" s="240" t="s">
        <v>8</v>
      </c>
      <c r="C87" s="240"/>
      <c r="D87" s="240"/>
      <c r="E87" s="31">
        <f>SUM(E84:E86)</f>
        <v>664</v>
      </c>
      <c r="F87" s="31">
        <f>SUM(F84:F86)</f>
        <v>473</v>
      </c>
      <c r="G87" s="31">
        <f>SUM(G84:G86)</f>
        <v>1304</v>
      </c>
      <c r="H87" s="138">
        <f t="shared" si="6"/>
        <v>2441</v>
      </c>
      <c r="I87" s="35">
        <f t="shared" si="4"/>
        <v>157.78624000000002</v>
      </c>
      <c r="J87" s="31">
        <f>SUM(J84:J86)</f>
        <v>158</v>
      </c>
    </row>
    <row r="88" spans="2:10" s="37" customFormat="1" ht="24.75" customHeight="1" thickTop="1">
      <c r="B88" s="236">
        <v>19</v>
      </c>
      <c r="C88" s="290" t="s">
        <v>309</v>
      </c>
      <c r="D88" s="23" t="s">
        <v>310</v>
      </c>
      <c r="E88" s="30">
        <v>341</v>
      </c>
      <c r="F88" s="30">
        <v>197</v>
      </c>
      <c r="G88" s="30">
        <v>375</v>
      </c>
      <c r="H88" s="136">
        <f>SUM(E88:G88)</f>
        <v>913</v>
      </c>
      <c r="I88" s="34">
        <f t="shared" si="4"/>
        <v>59.01632000000001</v>
      </c>
      <c r="J88" s="34">
        <f t="shared" si="5"/>
        <v>59</v>
      </c>
    </row>
    <row r="89" spans="2:10" s="37" customFormat="1" ht="24.75" customHeight="1">
      <c r="B89" s="236"/>
      <c r="C89" s="290"/>
      <c r="D89" s="23" t="s">
        <v>311</v>
      </c>
      <c r="E89" s="30">
        <v>350</v>
      </c>
      <c r="F89" s="30">
        <v>145</v>
      </c>
      <c r="G89" s="30">
        <v>274</v>
      </c>
      <c r="H89" s="137">
        <f>SUM(E89:G89)</f>
        <v>769</v>
      </c>
      <c r="I89" s="29">
        <f t="shared" si="4"/>
        <v>49.70816000000001</v>
      </c>
      <c r="J89" s="29">
        <f t="shared" si="5"/>
        <v>50</v>
      </c>
    </row>
    <row r="90" spans="2:10" s="37" customFormat="1" ht="24.75" customHeight="1">
      <c r="B90" s="236"/>
      <c r="C90" s="290"/>
      <c r="D90" s="23" t="s">
        <v>312</v>
      </c>
      <c r="E90" s="30">
        <v>322</v>
      </c>
      <c r="F90" s="30">
        <v>135</v>
      </c>
      <c r="G90" s="30">
        <v>233</v>
      </c>
      <c r="H90" s="137">
        <f>SUM(E90:G90)</f>
        <v>690</v>
      </c>
      <c r="I90" s="29">
        <f t="shared" si="4"/>
        <v>44.601600000000005</v>
      </c>
      <c r="J90" s="29">
        <f t="shared" si="5"/>
        <v>45</v>
      </c>
    </row>
    <row r="91" spans="2:10" s="37" customFormat="1" ht="24.75" customHeight="1">
      <c r="B91" s="236"/>
      <c r="C91" s="290"/>
      <c r="D91" s="23" t="s">
        <v>313</v>
      </c>
      <c r="E91" s="30">
        <v>266</v>
      </c>
      <c r="F91" s="30">
        <v>85</v>
      </c>
      <c r="G91" s="30">
        <v>237</v>
      </c>
      <c r="H91" s="137">
        <f>SUM(E91:G91)</f>
        <v>588</v>
      </c>
      <c r="I91" s="29">
        <f t="shared" si="4"/>
        <v>38.008320000000005</v>
      </c>
      <c r="J91" s="29">
        <f t="shared" si="5"/>
        <v>38</v>
      </c>
    </row>
    <row r="92" spans="2:10" s="135" customFormat="1" ht="24.75" customHeight="1" thickBot="1">
      <c r="B92" s="230" t="s">
        <v>8</v>
      </c>
      <c r="C92" s="231"/>
      <c r="D92" s="232"/>
      <c r="E92" s="31">
        <f>SUM(E88:E91)</f>
        <v>1279</v>
      </c>
      <c r="F92" s="31">
        <f>SUM(F88:F91)</f>
        <v>562</v>
      </c>
      <c r="G92" s="31">
        <f>SUM(G88:G91)</f>
        <v>1119</v>
      </c>
      <c r="H92" s="138">
        <f>SUM(E92:G92)</f>
        <v>2960</v>
      </c>
      <c r="I92" s="35">
        <f>SUM(H92/100)*6.464</f>
        <v>191.33440000000002</v>
      </c>
      <c r="J92" s="182">
        <f>SUM(J88:J91)</f>
        <v>192</v>
      </c>
    </row>
    <row r="93" spans="2:10" s="135" customFormat="1" ht="24.75" customHeight="1" thickBot="1" thickTop="1">
      <c r="B93" s="233" t="s">
        <v>59</v>
      </c>
      <c r="C93" s="234"/>
      <c r="D93" s="235"/>
      <c r="E93" s="40">
        <f>E92+E87+E83+E79+E73+E69+E64+E56+E54+E50+E47+E41+E36+E32+E28+E24+E19+E15+E10</f>
        <v>19158</v>
      </c>
      <c r="F93" s="40">
        <f>F92+F87+F83+F79+F73+F69+F64+F56+F54+F50+F47+F41+F36+F32+F28+F24+F19+F15+F10</f>
        <v>11356</v>
      </c>
      <c r="G93" s="40">
        <f>G92+G87+G83+G79+G73+G69+G64+G56+G54+G50+G47+G41+G36+G32+G28+G24+G19+G15+G10</f>
        <v>28732</v>
      </c>
      <c r="H93" s="139">
        <f>SUM(E93:G93)</f>
        <v>59246</v>
      </c>
      <c r="I93" s="171">
        <f t="shared" si="4"/>
        <v>3829.6614400000003</v>
      </c>
      <c r="J93" s="31">
        <f>J92+J87+J83+J79+J73+J69+J64+J56+J54+J50+J47+J41+J36+J32+J28+J24+J19+J15+J10</f>
        <v>3828</v>
      </c>
    </row>
    <row r="94" spans="2:7" ht="15.75" thickTop="1">
      <c r="B94" s="2"/>
      <c r="C94" s="4"/>
      <c r="D94" s="4"/>
      <c r="E94" s="2"/>
      <c r="F94" s="2"/>
      <c r="G94" s="2"/>
    </row>
    <row r="95" spans="2:7" ht="15">
      <c r="B95" s="5"/>
      <c r="C95" s="6"/>
      <c r="D95" s="7"/>
      <c r="E95" s="8"/>
      <c r="F95" s="5"/>
      <c r="G95" s="5"/>
    </row>
    <row r="96" spans="2:7" ht="15">
      <c r="B96" s="5"/>
      <c r="C96" s="6"/>
      <c r="D96" s="7"/>
      <c r="E96" s="8"/>
      <c r="F96" s="5"/>
      <c r="G96" s="5"/>
    </row>
    <row r="97" spans="2:7" ht="15">
      <c r="B97" s="5"/>
      <c r="C97" s="6"/>
      <c r="D97" s="7"/>
      <c r="E97" s="8"/>
      <c r="F97" s="8"/>
      <c r="G97" s="8"/>
    </row>
    <row r="98" spans="2:7" ht="15">
      <c r="B98" s="5"/>
      <c r="C98" s="6"/>
      <c r="D98" s="7"/>
      <c r="E98" s="8"/>
      <c r="F98" s="8"/>
      <c r="G98" s="8"/>
    </row>
    <row r="99" spans="2:7" ht="15">
      <c r="B99" s="5"/>
      <c r="C99" s="6"/>
      <c r="D99" s="7"/>
      <c r="E99" s="8"/>
      <c r="F99" s="8"/>
      <c r="G99" s="8"/>
    </row>
    <row r="100" spans="2:7" ht="15">
      <c r="B100" s="5"/>
      <c r="C100" s="6"/>
      <c r="D100" s="7"/>
      <c r="E100" s="8"/>
      <c r="F100" s="8"/>
      <c r="G100" s="8"/>
    </row>
    <row r="101" spans="2:7" ht="15">
      <c r="B101" s="9"/>
      <c r="C101" s="10"/>
      <c r="D101" s="1"/>
      <c r="E101" s="11"/>
      <c r="F101" s="11"/>
      <c r="G101" s="11"/>
    </row>
    <row r="102" spans="2:7" ht="15">
      <c r="B102" s="9"/>
      <c r="C102" s="10"/>
      <c r="D102" s="1"/>
      <c r="E102" s="11"/>
      <c r="F102" s="11"/>
      <c r="G102" s="11"/>
    </row>
    <row r="103" spans="2:7" ht="15">
      <c r="B103" s="9"/>
      <c r="C103" s="10"/>
      <c r="D103" s="1"/>
      <c r="E103" s="11"/>
      <c r="F103" s="11"/>
      <c r="G103" s="11"/>
    </row>
    <row r="104" spans="2:7" ht="15">
      <c r="B104" s="9"/>
      <c r="C104" s="10"/>
      <c r="D104" s="1"/>
      <c r="E104" s="11"/>
      <c r="F104" s="11"/>
      <c r="G104" s="11"/>
    </row>
    <row r="105" spans="2:7" ht="15">
      <c r="B105" s="9"/>
      <c r="C105" s="10"/>
      <c r="D105" s="1"/>
      <c r="E105" s="11"/>
      <c r="F105" s="11"/>
      <c r="G105" s="11"/>
    </row>
    <row r="106" spans="2:7" ht="15">
      <c r="B106" s="9"/>
      <c r="C106" s="10"/>
      <c r="D106" s="1"/>
      <c r="E106" s="11"/>
      <c r="F106" s="11"/>
      <c r="G106" s="11"/>
    </row>
    <row r="107" spans="2:7" ht="15">
      <c r="B107" s="9"/>
      <c r="C107" s="10"/>
      <c r="D107" s="1"/>
      <c r="E107" s="11"/>
      <c r="F107" s="11"/>
      <c r="G107" s="11"/>
    </row>
    <row r="108" spans="2:7" ht="15">
      <c r="B108" s="9"/>
      <c r="C108" s="10"/>
      <c r="D108" s="1"/>
      <c r="E108" s="11"/>
      <c r="F108" s="11"/>
      <c r="G108" s="11"/>
    </row>
    <row r="109" spans="2:7" ht="15">
      <c r="B109" s="9"/>
      <c r="C109" s="10"/>
      <c r="D109" s="1"/>
      <c r="E109" s="11"/>
      <c r="F109" s="11"/>
      <c r="G109" s="11"/>
    </row>
    <row r="110" spans="2:7" ht="15">
      <c r="B110" s="9"/>
      <c r="C110" s="10"/>
      <c r="D110" s="1"/>
      <c r="E110" s="11"/>
      <c r="F110" s="11"/>
      <c r="G110" s="11"/>
    </row>
    <row r="111" spans="2:7" ht="15">
      <c r="B111" s="9"/>
      <c r="C111" s="10"/>
      <c r="D111" s="1"/>
      <c r="E111" s="11"/>
      <c r="F111" s="11"/>
      <c r="G111" s="11"/>
    </row>
    <row r="112" spans="2:7" ht="15">
      <c r="B112" s="9"/>
      <c r="C112" s="10"/>
      <c r="D112" s="1"/>
      <c r="E112" s="11"/>
      <c r="F112" s="11"/>
      <c r="G112" s="11"/>
    </row>
    <row r="113" spans="2:7" ht="15">
      <c r="B113" s="9"/>
      <c r="C113" s="10"/>
      <c r="D113" s="1"/>
      <c r="E113" s="11"/>
      <c r="F113" s="11"/>
      <c r="G113" s="11"/>
    </row>
    <row r="114" spans="2:7" ht="15">
      <c r="B114" s="9"/>
      <c r="C114" s="10"/>
      <c r="D114" s="1"/>
      <c r="E114" s="11"/>
      <c r="F114" s="11"/>
      <c r="G114" s="11"/>
    </row>
    <row r="115" spans="2:7" ht="15">
      <c r="B115" s="9"/>
      <c r="C115" s="10"/>
      <c r="D115" s="1"/>
      <c r="E115" s="11"/>
      <c r="F115" s="11"/>
      <c r="G115" s="11"/>
    </row>
    <row r="116" spans="2:7" ht="15">
      <c r="B116" s="9"/>
      <c r="C116" s="10"/>
      <c r="D116" s="1"/>
      <c r="E116" s="11"/>
      <c r="F116" s="11"/>
      <c r="G116" s="11"/>
    </row>
    <row r="117" spans="2:7" ht="15">
      <c r="B117" s="9"/>
      <c r="C117" s="10"/>
      <c r="D117" s="1"/>
      <c r="E117" s="11"/>
      <c r="F117" s="11"/>
      <c r="G117" s="11"/>
    </row>
    <row r="118" spans="2:7" ht="15">
      <c r="B118" s="9"/>
      <c r="C118" s="10"/>
      <c r="D118" s="1"/>
      <c r="E118" s="11"/>
      <c r="F118" s="11"/>
      <c r="G118" s="11"/>
    </row>
  </sheetData>
  <sheetProtection/>
  <mergeCells count="66">
    <mergeCell ref="J4:J5"/>
    <mergeCell ref="I4:I5"/>
    <mergeCell ref="H4:H5"/>
    <mergeCell ref="E4:E5"/>
    <mergeCell ref="B92:D92"/>
    <mergeCell ref="B73:D73"/>
    <mergeCell ref="B74:B78"/>
    <mergeCell ref="C74:C78"/>
    <mergeCell ref="B79:D79"/>
    <mergeCell ref="B80:B82"/>
    <mergeCell ref="C80:C82"/>
    <mergeCell ref="B64:D64"/>
    <mergeCell ref="B65:B68"/>
    <mergeCell ref="C65:C68"/>
    <mergeCell ref="B69:D69"/>
    <mergeCell ref="B70:B72"/>
    <mergeCell ref="B93:D93"/>
    <mergeCell ref="B83:D83"/>
    <mergeCell ref="B84:B86"/>
    <mergeCell ref="C84:C86"/>
    <mergeCell ref="B87:D87"/>
    <mergeCell ref="B88:B91"/>
    <mergeCell ref="C88:C91"/>
    <mergeCell ref="C70:C72"/>
    <mergeCell ref="B57:B63"/>
    <mergeCell ref="C57:C63"/>
    <mergeCell ref="B41:D41"/>
    <mergeCell ref="B42:B46"/>
    <mergeCell ref="C42:C46"/>
    <mergeCell ref="B47:D47"/>
    <mergeCell ref="B48:B49"/>
    <mergeCell ref="C48:C49"/>
    <mergeCell ref="B50:D50"/>
    <mergeCell ref="B51:B53"/>
    <mergeCell ref="C51:C53"/>
    <mergeCell ref="B54:D54"/>
    <mergeCell ref="B56:D56"/>
    <mergeCell ref="B32:D32"/>
    <mergeCell ref="B33:B35"/>
    <mergeCell ref="C33:C35"/>
    <mergeCell ref="B36:D36"/>
    <mergeCell ref="B37:B40"/>
    <mergeCell ref="C37:C40"/>
    <mergeCell ref="B24:D24"/>
    <mergeCell ref="B25:B27"/>
    <mergeCell ref="C25:C27"/>
    <mergeCell ref="B28:D28"/>
    <mergeCell ref="B29:B31"/>
    <mergeCell ref="C29:C31"/>
    <mergeCell ref="B15:D15"/>
    <mergeCell ref="B16:B18"/>
    <mergeCell ref="C16:C18"/>
    <mergeCell ref="B19:D19"/>
    <mergeCell ref="B20:B23"/>
    <mergeCell ref="C20:C23"/>
    <mergeCell ref="B11:B14"/>
    <mergeCell ref="C11:C14"/>
    <mergeCell ref="G4:G5"/>
    <mergeCell ref="B6:B9"/>
    <mergeCell ref="C6:C9"/>
    <mergeCell ref="B10:D10"/>
    <mergeCell ref="B3:G3"/>
    <mergeCell ref="B4:B5"/>
    <mergeCell ref="C4:C5"/>
    <mergeCell ref="D4:D5"/>
    <mergeCell ref="F4:F5"/>
  </mergeCells>
  <printOptions/>
  <pageMargins left="0.2" right="0" top="0.5" bottom="0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79"/>
  <sheetViews>
    <sheetView zoomScalePageLayoutView="0" workbookViewId="0" topLeftCell="A64">
      <selection activeCell="L73" sqref="L73:L74"/>
    </sheetView>
  </sheetViews>
  <sheetFormatPr defaultColWidth="9.140625" defaultRowHeight="15"/>
  <cols>
    <col min="2" max="2" width="5.140625" style="0" customWidth="1"/>
    <col min="3" max="3" width="15.140625" style="0" customWidth="1"/>
    <col min="4" max="4" width="17.00390625" style="0" customWidth="1"/>
    <col min="5" max="5" width="10.421875" style="0" customWidth="1"/>
    <col min="6" max="6" width="9.8515625" style="0" customWidth="1"/>
    <col min="7" max="7" width="9.7109375" style="0" customWidth="1"/>
    <col min="9" max="9" width="0" style="0" hidden="1" customWidth="1"/>
    <col min="10" max="10" width="9.140625" style="0" customWidth="1"/>
  </cols>
  <sheetData>
    <row r="2" spans="2:7" ht="18.75" customHeight="1">
      <c r="B2" s="213"/>
      <c r="C2" s="213"/>
      <c r="D2" s="213"/>
      <c r="E2" s="213"/>
      <c r="F2" s="213"/>
      <c r="G2" s="213"/>
    </row>
    <row r="3" spans="2:7" ht="19.5" thickBot="1">
      <c r="B3" s="214" t="s">
        <v>314</v>
      </c>
      <c r="C3" s="214"/>
      <c r="D3" s="214"/>
      <c r="E3" s="214"/>
      <c r="F3" s="214"/>
      <c r="G3" s="214"/>
    </row>
    <row r="4" spans="2:10" s="41" customFormat="1" ht="24.75" customHeight="1">
      <c r="B4" s="260" t="s">
        <v>1</v>
      </c>
      <c r="C4" s="260" t="s">
        <v>2</v>
      </c>
      <c r="D4" s="262" t="s">
        <v>3</v>
      </c>
      <c r="E4" s="283" t="s">
        <v>1409</v>
      </c>
      <c r="F4" s="264" t="s">
        <v>1407</v>
      </c>
      <c r="G4" s="293" t="s">
        <v>1408</v>
      </c>
      <c r="H4" s="295" t="s">
        <v>8</v>
      </c>
      <c r="I4" s="257" t="s">
        <v>1410</v>
      </c>
      <c r="J4" s="281"/>
    </row>
    <row r="5" spans="2:10" s="41" customFormat="1" ht="24.75" customHeight="1" thickBot="1">
      <c r="B5" s="261"/>
      <c r="C5" s="261"/>
      <c r="D5" s="263"/>
      <c r="E5" s="284"/>
      <c r="F5" s="265"/>
      <c r="G5" s="294"/>
      <c r="H5" s="296"/>
      <c r="I5" s="257"/>
      <c r="J5" s="282"/>
    </row>
    <row r="6" spans="2:10" s="41" customFormat="1" ht="27.75" customHeight="1">
      <c r="B6" s="270">
        <v>1</v>
      </c>
      <c r="C6" s="271" t="s">
        <v>315</v>
      </c>
      <c r="D6" s="16" t="s">
        <v>316</v>
      </c>
      <c r="E6" s="45">
        <v>241</v>
      </c>
      <c r="F6" s="45">
        <v>116</v>
      </c>
      <c r="G6" s="45">
        <v>259</v>
      </c>
      <c r="H6" s="140">
        <f>SUM(E6:G6)</f>
        <v>616</v>
      </c>
      <c r="I6" s="98">
        <f>SUM(H6/100)*6.47</f>
        <v>39.855199999999996</v>
      </c>
      <c r="J6" s="42">
        <f>ROUND(I6,0)</f>
        <v>40</v>
      </c>
    </row>
    <row r="7" spans="2:10" s="41" customFormat="1" ht="27.75" customHeight="1">
      <c r="B7" s="266"/>
      <c r="C7" s="268"/>
      <c r="D7" s="16" t="s">
        <v>317</v>
      </c>
      <c r="E7" s="45">
        <v>132</v>
      </c>
      <c r="F7" s="45">
        <v>136</v>
      </c>
      <c r="G7" s="45">
        <v>279</v>
      </c>
      <c r="H7" s="141">
        <f aca="true" t="shared" si="0" ref="H7:H65">SUM(E7:G7)</f>
        <v>547</v>
      </c>
      <c r="I7" s="98">
        <f aca="true" t="shared" si="1" ref="I7:I70">SUM(H7/100)*6.47</f>
        <v>35.390899999999995</v>
      </c>
      <c r="J7" s="42">
        <f aca="true" t="shared" si="2" ref="J7:J70">ROUND(I7,0)</f>
        <v>35</v>
      </c>
    </row>
    <row r="8" spans="2:10" s="41" customFormat="1" ht="27.75" customHeight="1">
      <c r="B8" s="267"/>
      <c r="C8" s="269"/>
      <c r="D8" s="16" t="s">
        <v>318</v>
      </c>
      <c r="E8" s="45">
        <v>211</v>
      </c>
      <c r="F8" s="45">
        <v>116</v>
      </c>
      <c r="G8" s="45">
        <v>296</v>
      </c>
      <c r="H8" s="141">
        <f t="shared" si="0"/>
        <v>623</v>
      </c>
      <c r="I8" s="98">
        <f t="shared" si="1"/>
        <v>40.3081</v>
      </c>
      <c r="J8" s="42">
        <f t="shared" si="2"/>
        <v>40</v>
      </c>
    </row>
    <row r="9" spans="2:10" s="41" customFormat="1" ht="27.75" customHeight="1" thickBot="1">
      <c r="B9" s="272" t="s">
        <v>8</v>
      </c>
      <c r="C9" s="273"/>
      <c r="D9" s="274"/>
      <c r="E9" s="46">
        <f aca="true" t="shared" si="3" ref="E9:J9">SUM(E6:E8)</f>
        <v>584</v>
      </c>
      <c r="F9" s="46">
        <f t="shared" si="3"/>
        <v>368</v>
      </c>
      <c r="G9" s="46">
        <f t="shared" si="3"/>
        <v>834</v>
      </c>
      <c r="H9" s="142">
        <f t="shared" si="0"/>
        <v>1786</v>
      </c>
      <c r="I9" s="46">
        <f t="shared" si="3"/>
        <v>115.55419999999998</v>
      </c>
      <c r="J9" s="46">
        <f t="shared" si="3"/>
        <v>115</v>
      </c>
    </row>
    <row r="10" spans="2:10" s="41" customFormat="1" ht="27.75" customHeight="1" thickTop="1">
      <c r="B10" s="266">
        <v>2</v>
      </c>
      <c r="C10" s="268" t="s">
        <v>319</v>
      </c>
      <c r="D10" s="17" t="s">
        <v>320</v>
      </c>
      <c r="E10" s="45">
        <v>300</v>
      </c>
      <c r="F10" s="45">
        <v>192</v>
      </c>
      <c r="G10" s="45">
        <v>393</v>
      </c>
      <c r="H10" s="140">
        <f t="shared" si="0"/>
        <v>885</v>
      </c>
      <c r="I10" s="100">
        <f t="shared" si="1"/>
        <v>57.259499999999996</v>
      </c>
      <c r="J10" s="43">
        <f t="shared" si="2"/>
        <v>57</v>
      </c>
    </row>
    <row r="11" spans="2:10" s="41" customFormat="1" ht="27.75" customHeight="1">
      <c r="B11" s="266"/>
      <c r="C11" s="268"/>
      <c r="D11" s="16" t="s">
        <v>321</v>
      </c>
      <c r="E11" s="45">
        <v>187</v>
      </c>
      <c r="F11" s="45">
        <v>228</v>
      </c>
      <c r="G11" s="45">
        <v>501</v>
      </c>
      <c r="H11" s="141">
        <f t="shared" si="0"/>
        <v>916</v>
      </c>
      <c r="I11" s="98">
        <f t="shared" si="1"/>
        <v>59.2652</v>
      </c>
      <c r="J11" s="42">
        <f t="shared" si="2"/>
        <v>59</v>
      </c>
    </row>
    <row r="12" spans="2:10" s="41" customFormat="1" ht="27.75" customHeight="1">
      <c r="B12" s="267"/>
      <c r="C12" s="269"/>
      <c r="D12" s="16" t="s">
        <v>322</v>
      </c>
      <c r="E12" s="45">
        <v>136</v>
      </c>
      <c r="F12" s="45">
        <v>120</v>
      </c>
      <c r="G12" s="45">
        <v>357</v>
      </c>
      <c r="H12" s="141">
        <f t="shared" si="0"/>
        <v>613</v>
      </c>
      <c r="I12" s="98">
        <f t="shared" si="1"/>
        <v>39.6611</v>
      </c>
      <c r="J12" s="42">
        <f t="shared" si="2"/>
        <v>40</v>
      </c>
    </row>
    <row r="13" spans="2:10" s="41" customFormat="1" ht="27.75" customHeight="1" thickBot="1">
      <c r="B13" s="272" t="s">
        <v>8</v>
      </c>
      <c r="C13" s="273"/>
      <c r="D13" s="274"/>
      <c r="E13" s="46">
        <f aca="true" t="shared" si="4" ref="E13:J13">SUM(E10:E12)</f>
        <v>623</v>
      </c>
      <c r="F13" s="46">
        <f t="shared" si="4"/>
        <v>540</v>
      </c>
      <c r="G13" s="46">
        <f t="shared" si="4"/>
        <v>1251</v>
      </c>
      <c r="H13" s="142">
        <f t="shared" si="0"/>
        <v>2414</v>
      </c>
      <c r="I13" s="46">
        <f t="shared" si="4"/>
        <v>156.1858</v>
      </c>
      <c r="J13" s="46">
        <f t="shared" si="4"/>
        <v>156</v>
      </c>
    </row>
    <row r="14" spans="2:10" s="41" customFormat="1" ht="27.75" customHeight="1" thickTop="1">
      <c r="B14" s="266">
        <v>3</v>
      </c>
      <c r="C14" s="268" t="s">
        <v>323</v>
      </c>
      <c r="D14" s="51" t="s">
        <v>324</v>
      </c>
      <c r="E14" s="45">
        <v>209</v>
      </c>
      <c r="F14" s="45">
        <v>202</v>
      </c>
      <c r="G14" s="45">
        <v>500</v>
      </c>
      <c r="H14" s="140">
        <f t="shared" si="0"/>
        <v>911</v>
      </c>
      <c r="I14" s="100">
        <f t="shared" si="1"/>
        <v>58.9417</v>
      </c>
      <c r="J14" s="43">
        <f t="shared" si="2"/>
        <v>59</v>
      </c>
    </row>
    <row r="15" spans="2:10" s="41" customFormat="1" ht="27.75" customHeight="1">
      <c r="B15" s="266"/>
      <c r="C15" s="268"/>
      <c r="D15" s="16" t="s">
        <v>325</v>
      </c>
      <c r="E15" s="45">
        <v>282</v>
      </c>
      <c r="F15" s="45">
        <v>204</v>
      </c>
      <c r="G15" s="45">
        <v>480</v>
      </c>
      <c r="H15" s="141">
        <f>SUM(E15:G15)</f>
        <v>966</v>
      </c>
      <c r="I15" s="98">
        <f t="shared" si="1"/>
        <v>62.5002</v>
      </c>
      <c r="J15" s="42">
        <f t="shared" si="2"/>
        <v>63</v>
      </c>
    </row>
    <row r="16" spans="2:10" s="41" customFormat="1" ht="27.75" customHeight="1">
      <c r="B16" s="267"/>
      <c r="C16" s="269"/>
      <c r="D16" s="16" t="s">
        <v>326</v>
      </c>
      <c r="E16" s="45">
        <v>258</v>
      </c>
      <c r="F16" s="45">
        <v>236</v>
      </c>
      <c r="G16" s="45">
        <v>606</v>
      </c>
      <c r="H16" s="141">
        <f t="shared" si="0"/>
        <v>1100</v>
      </c>
      <c r="I16" s="98">
        <f t="shared" si="1"/>
        <v>71.17</v>
      </c>
      <c r="J16" s="42">
        <f t="shared" si="2"/>
        <v>71</v>
      </c>
    </row>
    <row r="17" spans="2:10" s="41" customFormat="1" ht="27.75" customHeight="1" thickBot="1">
      <c r="B17" s="272" t="s">
        <v>8</v>
      </c>
      <c r="C17" s="273"/>
      <c r="D17" s="274"/>
      <c r="E17" s="46">
        <f aca="true" t="shared" si="5" ref="E17:J17">SUM(E14:E16)</f>
        <v>749</v>
      </c>
      <c r="F17" s="46">
        <f t="shared" si="5"/>
        <v>642</v>
      </c>
      <c r="G17" s="46">
        <f t="shared" si="5"/>
        <v>1586</v>
      </c>
      <c r="H17" s="142">
        <f t="shared" si="0"/>
        <v>2977</v>
      </c>
      <c r="I17" s="46">
        <f t="shared" si="5"/>
        <v>192.6119</v>
      </c>
      <c r="J17" s="46">
        <f t="shared" si="5"/>
        <v>193</v>
      </c>
    </row>
    <row r="18" spans="2:10" s="41" customFormat="1" ht="27.75" customHeight="1" thickTop="1">
      <c r="B18" s="266">
        <v>4</v>
      </c>
      <c r="C18" s="268" t="s">
        <v>327</v>
      </c>
      <c r="D18" s="17" t="s">
        <v>328</v>
      </c>
      <c r="E18" s="45">
        <v>279</v>
      </c>
      <c r="F18" s="45">
        <v>144</v>
      </c>
      <c r="G18" s="45">
        <v>267</v>
      </c>
      <c r="H18" s="140">
        <f t="shared" si="0"/>
        <v>690</v>
      </c>
      <c r="I18" s="100">
        <f t="shared" si="1"/>
        <v>44.643</v>
      </c>
      <c r="J18" s="43">
        <f t="shared" si="2"/>
        <v>45</v>
      </c>
    </row>
    <row r="19" spans="2:10" s="41" customFormat="1" ht="27.75" customHeight="1">
      <c r="B19" s="266"/>
      <c r="C19" s="268"/>
      <c r="D19" s="16" t="s">
        <v>329</v>
      </c>
      <c r="E19" s="45">
        <v>244</v>
      </c>
      <c r="F19" s="45">
        <v>118</v>
      </c>
      <c r="G19" s="45">
        <v>281</v>
      </c>
      <c r="H19" s="141">
        <f t="shared" si="0"/>
        <v>643</v>
      </c>
      <c r="I19" s="98">
        <f t="shared" si="1"/>
        <v>41.6021</v>
      </c>
      <c r="J19" s="42">
        <f t="shared" si="2"/>
        <v>42</v>
      </c>
    </row>
    <row r="20" spans="2:10" s="41" customFormat="1" ht="27.75" customHeight="1">
      <c r="B20" s="266"/>
      <c r="C20" s="268"/>
      <c r="D20" s="16" t="s">
        <v>330</v>
      </c>
      <c r="E20" s="45">
        <v>354</v>
      </c>
      <c r="F20" s="45">
        <v>188</v>
      </c>
      <c r="G20" s="45">
        <v>428</v>
      </c>
      <c r="H20" s="141">
        <f t="shared" si="0"/>
        <v>970</v>
      </c>
      <c r="I20" s="98">
        <f t="shared" si="1"/>
        <v>62.75899999999999</v>
      </c>
      <c r="J20" s="42">
        <f t="shared" si="2"/>
        <v>63</v>
      </c>
    </row>
    <row r="21" spans="2:10" s="41" customFormat="1" ht="27.75" customHeight="1">
      <c r="B21" s="267"/>
      <c r="C21" s="269"/>
      <c r="D21" s="16" t="s">
        <v>331</v>
      </c>
      <c r="E21" s="45">
        <v>315</v>
      </c>
      <c r="F21" s="45">
        <v>158</v>
      </c>
      <c r="G21" s="45">
        <v>376</v>
      </c>
      <c r="H21" s="141">
        <f t="shared" si="0"/>
        <v>849</v>
      </c>
      <c r="I21" s="98">
        <f t="shared" si="1"/>
        <v>54.9303</v>
      </c>
      <c r="J21" s="42">
        <f t="shared" si="2"/>
        <v>55</v>
      </c>
    </row>
    <row r="22" spans="2:10" s="41" customFormat="1" ht="27.75" customHeight="1" thickBot="1">
      <c r="B22" s="272" t="s">
        <v>8</v>
      </c>
      <c r="C22" s="273"/>
      <c r="D22" s="274"/>
      <c r="E22" s="46">
        <f aca="true" t="shared" si="6" ref="E22:J22">SUM(E18:E21)</f>
        <v>1192</v>
      </c>
      <c r="F22" s="46">
        <f t="shared" si="6"/>
        <v>608</v>
      </c>
      <c r="G22" s="46">
        <f t="shared" si="6"/>
        <v>1352</v>
      </c>
      <c r="H22" s="142">
        <f t="shared" si="0"/>
        <v>3152</v>
      </c>
      <c r="I22" s="46">
        <f t="shared" si="6"/>
        <v>203.93439999999998</v>
      </c>
      <c r="J22" s="46">
        <f t="shared" si="6"/>
        <v>205</v>
      </c>
    </row>
    <row r="23" spans="2:10" s="41" customFormat="1" ht="27.75" customHeight="1" thickTop="1">
      <c r="B23" s="266">
        <v>5</v>
      </c>
      <c r="C23" s="268" t="s">
        <v>332</v>
      </c>
      <c r="D23" s="17" t="s">
        <v>333</v>
      </c>
      <c r="E23" s="45">
        <v>568</v>
      </c>
      <c r="F23" s="45">
        <v>271</v>
      </c>
      <c r="G23" s="45">
        <v>619</v>
      </c>
      <c r="H23" s="140">
        <f>SUM(E23:G23)</f>
        <v>1458</v>
      </c>
      <c r="I23" s="100">
        <f t="shared" si="1"/>
        <v>94.3326</v>
      </c>
      <c r="J23" s="43">
        <f t="shared" si="2"/>
        <v>94</v>
      </c>
    </row>
    <row r="24" spans="2:10" s="41" customFormat="1" ht="27.75" customHeight="1">
      <c r="B24" s="267"/>
      <c r="C24" s="269"/>
      <c r="D24" s="16" t="s">
        <v>334</v>
      </c>
      <c r="E24" s="45">
        <v>454</v>
      </c>
      <c r="F24" s="45">
        <v>240</v>
      </c>
      <c r="G24" s="45">
        <v>732</v>
      </c>
      <c r="H24" s="141">
        <f t="shared" si="0"/>
        <v>1426</v>
      </c>
      <c r="I24" s="98">
        <f t="shared" si="1"/>
        <v>92.26219999999999</v>
      </c>
      <c r="J24" s="42">
        <f t="shared" si="2"/>
        <v>92</v>
      </c>
    </row>
    <row r="25" spans="2:10" s="41" customFormat="1" ht="27.75" customHeight="1" thickBot="1">
      <c r="B25" s="272" t="s">
        <v>8</v>
      </c>
      <c r="C25" s="273"/>
      <c r="D25" s="274"/>
      <c r="E25" s="46">
        <f aca="true" t="shared" si="7" ref="E25:J25">SUM(E23:E24)</f>
        <v>1022</v>
      </c>
      <c r="F25" s="46">
        <f t="shared" si="7"/>
        <v>511</v>
      </c>
      <c r="G25" s="46">
        <f t="shared" si="7"/>
        <v>1351</v>
      </c>
      <c r="H25" s="142">
        <f t="shared" si="0"/>
        <v>2884</v>
      </c>
      <c r="I25" s="46">
        <f t="shared" si="7"/>
        <v>186.5948</v>
      </c>
      <c r="J25" s="46">
        <f t="shared" si="7"/>
        <v>186</v>
      </c>
    </row>
    <row r="26" spans="2:10" s="41" customFormat="1" ht="27.75" customHeight="1" thickTop="1">
      <c r="B26" s="266">
        <v>6</v>
      </c>
      <c r="C26" s="268" t="s">
        <v>335</v>
      </c>
      <c r="D26" s="17" t="s">
        <v>336</v>
      </c>
      <c r="E26" s="45">
        <v>632</v>
      </c>
      <c r="F26" s="45">
        <v>271</v>
      </c>
      <c r="G26" s="45">
        <v>543</v>
      </c>
      <c r="H26" s="140">
        <f t="shared" si="0"/>
        <v>1446</v>
      </c>
      <c r="I26" s="98">
        <f t="shared" si="1"/>
        <v>93.5562</v>
      </c>
      <c r="J26" s="43">
        <f t="shared" si="2"/>
        <v>94</v>
      </c>
    </row>
    <row r="27" spans="2:10" s="41" customFormat="1" ht="27.75" customHeight="1">
      <c r="B27" s="266"/>
      <c r="C27" s="268"/>
      <c r="D27" s="16" t="s">
        <v>337</v>
      </c>
      <c r="E27" s="45">
        <v>369</v>
      </c>
      <c r="F27" s="45">
        <v>193</v>
      </c>
      <c r="G27" s="45">
        <v>527</v>
      </c>
      <c r="H27" s="141">
        <f t="shared" si="0"/>
        <v>1089</v>
      </c>
      <c r="I27" s="98">
        <f t="shared" si="1"/>
        <v>70.4583</v>
      </c>
      <c r="J27" s="42">
        <f t="shared" si="2"/>
        <v>70</v>
      </c>
    </row>
    <row r="28" spans="2:10" s="41" customFormat="1" ht="27.75" customHeight="1">
      <c r="B28" s="267"/>
      <c r="C28" s="269"/>
      <c r="D28" s="16" t="s">
        <v>338</v>
      </c>
      <c r="E28" s="45">
        <v>487</v>
      </c>
      <c r="F28" s="45">
        <v>164</v>
      </c>
      <c r="G28" s="45">
        <v>417</v>
      </c>
      <c r="H28" s="141">
        <f t="shared" si="0"/>
        <v>1068</v>
      </c>
      <c r="I28" s="98">
        <f t="shared" si="1"/>
        <v>69.0996</v>
      </c>
      <c r="J28" s="42">
        <f t="shared" si="2"/>
        <v>69</v>
      </c>
    </row>
    <row r="29" spans="2:10" s="41" customFormat="1" ht="27.75" customHeight="1" thickBot="1">
      <c r="B29" s="272" t="s">
        <v>8</v>
      </c>
      <c r="C29" s="273"/>
      <c r="D29" s="274"/>
      <c r="E29" s="46">
        <f aca="true" t="shared" si="8" ref="E29:J29">SUM(E26:E28)</f>
        <v>1488</v>
      </c>
      <c r="F29" s="46">
        <f t="shared" si="8"/>
        <v>628</v>
      </c>
      <c r="G29" s="46">
        <f t="shared" si="8"/>
        <v>1487</v>
      </c>
      <c r="H29" s="142">
        <f t="shared" si="0"/>
        <v>3603</v>
      </c>
      <c r="I29" s="46">
        <f t="shared" si="8"/>
        <v>233.1141</v>
      </c>
      <c r="J29" s="46">
        <f t="shared" si="8"/>
        <v>233</v>
      </c>
    </row>
    <row r="30" spans="2:10" s="41" customFormat="1" ht="27.75" customHeight="1" thickTop="1">
      <c r="B30" s="275">
        <v>7</v>
      </c>
      <c r="C30" s="276" t="s">
        <v>339</v>
      </c>
      <c r="D30" s="16" t="s">
        <v>340</v>
      </c>
      <c r="E30" s="45">
        <v>660</v>
      </c>
      <c r="F30" s="45">
        <v>324</v>
      </c>
      <c r="G30" s="45">
        <v>739</v>
      </c>
      <c r="H30" s="140">
        <f t="shared" si="0"/>
        <v>1723</v>
      </c>
      <c r="I30" s="100">
        <f t="shared" si="1"/>
        <v>111.4781</v>
      </c>
      <c r="J30" s="43">
        <f t="shared" si="2"/>
        <v>111</v>
      </c>
    </row>
    <row r="31" spans="2:10" s="41" customFormat="1" ht="27.75" customHeight="1">
      <c r="B31" s="275"/>
      <c r="C31" s="276"/>
      <c r="D31" s="172" t="s">
        <v>341</v>
      </c>
      <c r="E31" s="45">
        <v>467</v>
      </c>
      <c r="F31" s="45">
        <v>281</v>
      </c>
      <c r="G31" s="45">
        <v>628</v>
      </c>
      <c r="H31" s="141">
        <f>SUM(E31:G31)</f>
        <v>1376</v>
      </c>
      <c r="I31" s="98">
        <f t="shared" si="1"/>
        <v>89.0272</v>
      </c>
      <c r="J31" s="42">
        <f t="shared" si="2"/>
        <v>89</v>
      </c>
    </row>
    <row r="32" spans="2:10" s="41" customFormat="1" ht="27.75" customHeight="1">
      <c r="B32" s="275"/>
      <c r="C32" s="276"/>
      <c r="D32" s="16" t="s">
        <v>342</v>
      </c>
      <c r="E32" s="45">
        <v>536</v>
      </c>
      <c r="F32" s="45">
        <v>284</v>
      </c>
      <c r="G32" s="45">
        <v>709</v>
      </c>
      <c r="H32" s="141">
        <f t="shared" si="0"/>
        <v>1529</v>
      </c>
      <c r="I32" s="98">
        <f t="shared" si="1"/>
        <v>98.9263</v>
      </c>
      <c r="J32" s="42">
        <f t="shared" si="2"/>
        <v>99</v>
      </c>
    </row>
    <row r="33" spans="2:10" s="41" customFormat="1" ht="27.75" customHeight="1" thickBot="1">
      <c r="B33" s="272" t="s">
        <v>8</v>
      </c>
      <c r="C33" s="273"/>
      <c r="D33" s="274"/>
      <c r="E33" s="46">
        <f aca="true" t="shared" si="9" ref="E33:J33">SUM(E30:E32)</f>
        <v>1663</v>
      </c>
      <c r="F33" s="46">
        <f t="shared" si="9"/>
        <v>889</v>
      </c>
      <c r="G33" s="46">
        <f t="shared" si="9"/>
        <v>2076</v>
      </c>
      <c r="H33" s="142">
        <f t="shared" si="0"/>
        <v>4628</v>
      </c>
      <c r="I33" s="46">
        <f t="shared" si="9"/>
        <v>299.4316</v>
      </c>
      <c r="J33" s="46">
        <f t="shared" si="9"/>
        <v>299</v>
      </c>
    </row>
    <row r="34" spans="2:10" s="41" customFormat="1" ht="27.75" customHeight="1" thickTop="1">
      <c r="B34" s="266">
        <v>8</v>
      </c>
      <c r="C34" s="268" t="s">
        <v>343</v>
      </c>
      <c r="D34" s="17" t="s">
        <v>344</v>
      </c>
      <c r="E34" s="45">
        <v>237</v>
      </c>
      <c r="F34" s="45">
        <v>159</v>
      </c>
      <c r="G34" s="45">
        <v>466</v>
      </c>
      <c r="H34" s="140">
        <f t="shared" si="0"/>
        <v>862</v>
      </c>
      <c r="I34" s="100">
        <f t="shared" si="1"/>
        <v>55.77139999999999</v>
      </c>
      <c r="J34" s="43">
        <f t="shared" si="2"/>
        <v>56</v>
      </c>
    </row>
    <row r="35" spans="2:10" s="41" customFormat="1" ht="27.75" customHeight="1">
      <c r="B35" s="267"/>
      <c r="C35" s="269"/>
      <c r="D35" s="16" t="s">
        <v>345</v>
      </c>
      <c r="E35" s="45">
        <v>383</v>
      </c>
      <c r="F35" s="45">
        <v>196</v>
      </c>
      <c r="G35" s="45">
        <v>382</v>
      </c>
      <c r="H35" s="141">
        <f t="shared" si="0"/>
        <v>961</v>
      </c>
      <c r="I35" s="98">
        <f t="shared" si="1"/>
        <v>62.1767</v>
      </c>
      <c r="J35" s="42">
        <f t="shared" si="2"/>
        <v>62</v>
      </c>
    </row>
    <row r="36" spans="2:10" s="41" customFormat="1" ht="27.75" customHeight="1" thickBot="1">
      <c r="B36" s="272" t="s">
        <v>8</v>
      </c>
      <c r="C36" s="273"/>
      <c r="D36" s="274"/>
      <c r="E36" s="46">
        <f aca="true" t="shared" si="10" ref="E36:J36">SUM(E34:E35)</f>
        <v>620</v>
      </c>
      <c r="F36" s="46">
        <f t="shared" si="10"/>
        <v>355</v>
      </c>
      <c r="G36" s="46">
        <f t="shared" si="10"/>
        <v>848</v>
      </c>
      <c r="H36" s="142">
        <f t="shared" si="0"/>
        <v>1823</v>
      </c>
      <c r="I36" s="46">
        <f t="shared" si="10"/>
        <v>117.94809999999998</v>
      </c>
      <c r="J36" s="184">
        <f t="shared" si="10"/>
        <v>118</v>
      </c>
    </row>
    <row r="37" spans="2:10" s="41" customFormat="1" ht="27.75" customHeight="1" thickTop="1">
      <c r="B37" s="266">
        <v>9</v>
      </c>
      <c r="C37" s="268" t="s">
        <v>346</v>
      </c>
      <c r="D37" s="17" t="s">
        <v>347</v>
      </c>
      <c r="E37" s="45">
        <v>448</v>
      </c>
      <c r="F37" s="45">
        <v>181</v>
      </c>
      <c r="G37" s="45">
        <v>332</v>
      </c>
      <c r="H37" s="140">
        <f t="shared" si="0"/>
        <v>961</v>
      </c>
      <c r="I37" s="98">
        <f t="shared" si="1"/>
        <v>62.1767</v>
      </c>
      <c r="J37" s="42">
        <f t="shared" si="2"/>
        <v>62</v>
      </c>
    </row>
    <row r="38" spans="2:10" s="41" customFormat="1" ht="27.75" customHeight="1">
      <c r="B38" s="266"/>
      <c r="C38" s="268"/>
      <c r="D38" s="16" t="s">
        <v>348</v>
      </c>
      <c r="E38" s="45">
        <v>313</v>
      </c>
      <c r="F38" s="45">
        <v>119</v>
      </c>
      <c r="G38" s="45">
        <v>216</v>
      </c>
      <c r="H38" s="141">
        <f t="shared" si="0"/>
        <v>648</v>
      </c>
      <c r="I38" s="98">
        <f t="shared" si="1"/>
        <v>41.9256</v>
      </c>
      <c r="J38" s="42">
        <f t="shared" si="2"/>
        <v>42</v>
      </c>
    </row>
    <row r="39" spans="2:10" s="41" customFormat="1" ht="27.75" customHeight="1">
      <c r="B39" s="267"/>
      <c r="C39" s="269"/>
      <c r="D39" s="16" t="s">
        <v>349</v>
      </c>
      <c r="E39" s="45">
        <v>336</v>
      </c>
      <c r="F39" s="45">
        <v>143</v>
      </c>
      <c r="G39" s="45">
        <v>280</v>
      </c>
      <c r="H39" s="141">
        <f>SUM(E39:G39)</f>
        <v>759</v>
      </c>
      <c r="I39" s="98">
        <f t="shared" si="1"/>
        <v>49.107299999999995</v>
      </c>
      <c r="J39" s="42">
        <f t="shared" si="2"/>
        <v>49</v>
      </c>
    </row>
    <row r="40" spans="2:10" s="41" customFormat="1" ht="27.75" customHeight="1" thickBot="1">
      <c r="B40" s="272" t="s">
        <v>8</v>
      </c>
      <c r="C40" s="273"/>
      <c r="D40" s="274"/>
      <c r="E40" s="46">
        <f aca="true" t="shared" si="11" ref="E40:J40">SUM(E37:E39)</f>
        <v>1097</v>
      </c>
      <c r="F40" s="46">
        <f t="shared" si="11"/>
        <v>443</v>
      </c>
      <c r="G40" s="46">
        <f t="shared" si="11"/>
        <v>828</v>
      </c>
      <c r="H40" s="142">
        <f t="shared" si="0"/>
        <v>2368</v>
      </c>
      <c r="I40" s="46">
        <f t="shared" si="11"/>
        <v>153.2096</v>
      </c>
      <c r="J40" s="46">
        <f t="shared" si="11"/>
        <v>153</v>
      </c>
    </row>
    <row r="41" spans="2:10" s="41" customFormat="1" ht="27.75" customHeight="1" thickTop="1">
      <c r="B41" s="266">
        <v>10</v>
      </c>
      <c r="C41" s="268" t="s">
        <v>350</v>
      </c>
      <c r="D41" s="17" t="s">
        <v>351</v>
      </c>
      <c r="E41" s="45">
        <v>311</v>
      </c>
      <c r="F41" s="45">
        <v>184</v>
      </c>
      <c r="G41" s="45">
        <v>388</v>
      </c>
      <c r="H41" s="140">
        <f t="shared" si="0"/>
        <v>883</v>
      </c>
      <c r="I41" s="100">
        <f t="shared" si="1"/>
        <v>57.1301</v>
      </c>
      <c r="J41" s="43">
        <f t="shared" si="2"/>
        <v>57</v>
      </c>
    </row>
    <row r="42" spans="2:10" s="41" customFormat="1" ht="27.75" customHeight="1">
      <c r="B42" s="266"/>
      <c r="C42" s="268"/>
      <c r="D42" s="172" t="s">
        <v>352</v>
      </c>
      <c r="E42" s="45">
        <v>304</v>
      </c>
      <c r="F42" s="45">
        <v>137</v>
      </c>
      <c r="G42" s="45">
        <v>254</v>
      </c>
      <c r="H42" s="141">
        <f t="shared" si="0"/>
        <v>695</v>
      </c>
      <c r="I42" s="98">
        <f t="shared" si="1"/>
        <v>44.966499999999996</v>
      </c>
      <c r="J42" s="42">
        <f t="shared" si="2"/>
        <v>45</v>
      </c>
    </row>
    <row r="43" spans="2:10" s="41" customFormat="1" ht="27.75" customHeight="1">
      <c r="B43" s="267"/>
      <c r="C43" s="269"/>
      <c r="D43" s="16" t="s">
        <v>353</v>
      </c>
      <c r="E43" s="45">
        <v>414</v>
      </c>
      <c r="F43" s="45">
        <v>229</v>
      </c>
      <c r="G43" s="45">
        <v>557</v>
      </c>
      <c r="H43" s="141">
        <f t="shared" si="0"/>
        <v>1200</v>
      </c>
      <c r="I43" s="98">
        <f t="shared" si="1"/>
        <v>77.64</v>
      </c>
      <c r="J43" s="42">
        <f t="shared" si="2"/>
        <v>78</v>
      </c>
    </row>
    <row r="44" spans="2:10" s="41" customFormat="1" ht="27.75" customHeight="1" thickBot="1">
      <c r="B44" s="272" t="s">
        <v>8</v>
      </c>
      <c r="C44" s="273"/>
      <c r="D44" s="274"/>
      <c r="E44" s="46">
        <f aca="true" t="shared" si="12" ref="E44:J44">SUM(E41:E43)</f>
        <v>1029</v>
      </c>
      <c r="F44" s="46">
        <f t="shared" si="12"/>
        <v>550</v>
      </c>
      <c r="G44" s="46">
        <f t="shared" si="12"/>
        <v>1199</v>
      </c>
      <c r="H44" s="142">
        <f t="shared" si="0"/>
        <v>2778</v>
      </c>
      <c r="I44" s="46">
        <f t="shared" si="12"/>
        <v>179.7366</v>
      </c>
      <c r="J44" s="46">
        <f t="shared" si="12"/>
        <v>180</v>
      </c>
    </row>
    <row r="45" spans="2:10" s="41" customFormat="1" ht="30" customHeight="1" thickTop="1">
      <c r="B45" s="266">
        <v>11</v>
      </c>
      <c r="C45" s="268" t="s">
        <v>354</v>
      </c>
      <c r="D45" s="17" t="s">
        <v>355</v>
      </c>
      <c r="E45" s="45">
        <v>305</v>
      </c>
      <c r="F45" s="45">
        <v>124</v>
      </c>
      <c r="G45" s="45">
        <v>202</v>
      </c>
      <c r="H45" s="140">
        <f t="shared" si="0"/>
        <v>631</v>
      </c>
      <c r="I45" s="100">
        <f t="shared" si="1"/>
        <v>40.8257</v>
      </c>
      <c r="J45" s="43">
        <f t="shared" si="2"/>
        <v>41</v>
      </c>
    </row>
    <row r="46" spans="2:10" s="41" customFormat="1" ht="30" customHeight="1">
      <c r="B46" s="267"/>
      <c r="C46" s="269"/>
      <c r="D46" s="16" t="s">
        <v>356</v>
      </c>
      <c r="E46" s="45">
        <v>343</v>
      </c>
      <c r="F46" s="45">
        <v>159</v>
      </c>
      <c r="G46" s="45">
        <v>308</v>
      </c>
      <c r="H46" s="141">
        <f t="shared" si="0"/>
        <v>810</v>
      </c>
      <c r="I46" s="98">
        <f t="shared" si="1"/>
        <v>52.407</v>
      </c>
      <c r="J46" s="42">
        <f t="shared" si="2"/>
        <v>52</v>
      </c>
    </row>
    <row r="47" spans="2:10" s="41" customFormat="1" ht="30" customHeight="1" thickBot="1">
      <c r="B47" s="272" t="s">
        <v>8</v>
      </c>
      <c r="C47" s="273"/>
      <c r="D47" s="274"/>
      <c r="E47" s="46">
        <f aca="true" t="shared" si="13" ref="E47:J47">SUM(E45:E46)</f>
        <v>648</v>
      </c>
      <c r="F47" s="46">
        <f t="shared" si="13"/>
        <v>283</v>
      </c>
      <c r="G47" s="46">
        <f t="shared" si="13"/>
        <v>510</v>
      </c>
      <c r="H47" s="142">
        <f t="shared" si="0"/>
        <v>1441</v>
      </c>
      <c r="I47" s="46">
        <f t="shared" si="13"/>
        <v>93.2327</v>
      </c>
      <c r="J47" s="46">
        <f t="shared" si="13"/>
        <v>93</v>
      </c>
    </row>
    <row r="48" spans="2:10" s="41" customFormat="1" ht="30" customHeight="1" thickTop="1">
      <c r="B48" s="266">
        <v>12</v>
      </c>
      <c r="C48" s="268" t="s">
        <v>357</v>
      </c>
      <c r="D48" s="17" t="s">
        <v>358</v>
      </c>
      <c r="E48" s="45">
        <v>331</v>
      </c>
      <c r="F48" s="45">
        <v>135</v>
      </c>
      <c r="G48" s="45">
        <v>256</v>
      </c>
      <c r="H48" s="140">
        <f>SUM(E48:G48)</f>
        <v>722</v>
      </c>
      <c r="I48" s="100">
        <f t="shared" si="1"/>
        <v>46.7134</v>
      </c>
      <c r="J48" s="43">
        <f t="shared" si="2"/>
        <v>47</v>
      </c>
    </row>
    <row r="49" spans="2:10" s="41" customFormat="1" ht="30" customHeight="1">
      <c r="B49" s="266"/>
      <c r="C49" s="268"/>
      <c r="D49" s="16" t="s">
        <v>359</v>
      </c>
      <c r="E49" s="45">
        <v>438</v>
      </c>
      <c r="F49" s="45">
        <v>177</v>
      </c>
      <c r="G49" s="45">
        <v>316</v>
      </c>
      <c r="H49" s="141">
        <f t="shared" si="0"/>
        <v>931</v>
      </c>
      <c r="I49" s="98">
        <f t="shared" si="1"/>
        <v>60.2357</v>
      </c>
      <c r="J49" s="42">
        <f t="shared" si="2"/>
        <v>60</v>
      </c>
    </row>
    <row r="50" spans="2:10" s="41" customFormat="1" ht="30" customHeight="1">
      <c r="B50" s="267"/>
      <c r="C50" s="269"/>
      <c r="D50" s="16" t="s">
        <v>360</v>
      </c>
      <c r="E50" s="45">
        <v>452</v>
      </c>
      <c r="F50" s="45">
        <v>153</v>
      </c>
      <c r="G50" s="45">
        <v>332</v>
      </c>
      <c r="H50" s="141">
        <f t="shared" si="0"/>
        <v>937</v>
      </c>
      <c r="I50" s="98">
        <f t="shared" si="1"/>
        <v>60.62389999999999</v>
      </c>
      <c r="J50" s="42">
        <f t="shared" si="2"/>
        <v>61</v>
      </c>
    </row>
    <row r="51" spans="2:10" s="41" customFormat="1" ht="30" customHeight="1" thickBot="1">
      <c r="B51" s="272" t="s">
        <v>8</v>
      </c>
      <c r="C51" s="273"/>
      <c r="D51" s="274"/>
      <c r="E51" s="46">
        <f aca="true" t="shared" si="14" ref="E51:J51">SUM(E48:E50)</f>
        <v>1221</v>
      </c>
      <c r="F51" s="46">
        <f t="shared" si="14"/>
        <v>465</v>
      </c>
      <c r="G51" s="46">
        <f t="shared" si="14"/>
        <v>904</v>
      </c>
      <c r="H51" s="142">
        <f t="shared" si="0"/>
        <v>2590</v>
      </c>
      <c r="I51" s="46">
        <f t="shared" si="14"/>
        <v>167.57299999999998</v>
      </c>
      <c r="J51" s="46">
        <f t="shared" si="14"/>
        <v>168</v>
      </c>
    </row>
    <row r="52" spans="2:10" s="41" customFormat="1" ht="30" customHeight="1" thickTop="1">
      <c r="B52" s="266">
        <v>13</v>
      </c>
      <c r="C52" s="268" t="s">
        <v>361</v>
      </c>
      <c r="D52" s="51" t="s">
        <v>362</v>
      </c>
      <c r="E52" s="45">
        <v>401</v>
      </c>
      <c r="F52" s="45">
        <v>278</v>
      </c>
      <c r="G52" s="45">
        <v>570</v>
      </c>
      <c r="H52" s="140">
        <f t="shared" si="0"/>
        <v>1249</v>
      </c>
      <c r="I52" s="100">
        <f t="shared" si="1"/>
        <v>80.8103</v>
      </c>
      <c r="J52" s="43">
        <f t="shared" si="2"/>
        <v>81</v>
      </c>
    </row>
    <row r="53" spans="2:10" s="41" customFormat="1" ht="30" customHeight="1">
      <c r="B53" s="266"/>
      <c r="C53" s="268"/>
      <c r="D53" s="172" t="s">
        <v>363</v>
      </c>
      <c r="E53" s="45">
        <v>714</v>
      </c>
      <c r="F53" s="45">
        <v>240</v>
      </c>
      <c r="G53" s="45">
        <v>396</v>
      </c>
      <c r="H53" s="141">
        <f t="shared" si="0"/>
        <v>1350</v>
      </c>
      <c r="I53" s="98">
        <f t="shared" si="1"/>
        <v>87.345</v>
      </c>
      <c r="J53" s="42">
        <f t="shared" si="2"/>
        <v>87</v>
      </c>
    </row>
    <row r="54" spans="2:10" s="41" customFormat="1" ht="30" customHeight="1">
      <c r="B54" s="266"/>
      <c r="C54" s="268"/>
      <c r="D54" s="16" t="s">
        <v>364</v>
      </c>
      <c r="E54" s="45">
        <v>812</v>
      </c>
      <c r="F54" s="45">
        <v>339</v>
      </c>
      <c r="G54" s="45">
        <v>561</v>
      </c>
      <c r="H54" s="141">
        <f t="shared" si="0"/>
        <v>1712</v>
      </c>
      <c r="I54" s="98">
        <f t="shared" si="1"/>
        <v>110.7664</v>
      </c>
      <c r="J54" s="42">
        <f t="shared" si="2"/>
        <v>111</v>
      </c>
    </row>
    <row r="55" spans="2:10" s="41" customFormat="1" ht="30" customHeight="1">
      <c r="B55" s="267"/>
      <c r="C55" s="269"/>
      <c r="D55" s="16" t="s">
        <v>365</v>
      </c>
      <c r="E55" s="45">
        <v>707</v>
      </c>
      <c r="F55" s="45">
        <v>254</v>
      </c>
      <c r="G55" s="45">
        <v>539</v>
      </c>
      <c r="H55" s="141">
        <f t="shared" si="0"/>
        <v>1500</v>
      </c>
      <c r="I55" s="98">
        <f t="shared" si="1"/>
        <v>97.05</v>
      </c>
      <c r="J55" s="42">
        <f t="shared" si="2"/>
        <v>97</v>
      </c>
    </row>
    <row r="56" spans="2:10" s="41" customFormat="1" ht="30" customHeight="1" thickBot="1">
      <c r="B56" s="272" t="s">
        <v>8</v>
      </c>
      <c r="C56" s="273"/>
      <c r="D56" s="274"/>
      <c r="E56" s="46">
        <f aca="true" t="shared" si="15" ref="E56:J56">SUM(E52:E55)</f>
        <v>2634</v>
      </c>
      <c r="F56" s="46">
        <f t="shared" si="15"/>
        <v>1111</v>
      </c>
      <c r="G56" s="46">
        <f t="shared" si="15"/>
        <v>2066</v>
      </c>
      <c r="H56" s="142">
        <f t="shared" si="0"/>
        <v>5811</v>
      </c>
      <c r="I56" s="46">
        <f t="shared" si="15"/>
        <v>375.9717</v>
      </c>
      <c r="J56" s="184">
        <f t="shared" si="15"/>
        <v>376</v>
      </c>
    </row>
    <row r="57" spans="2:10" s="41" customFormat="1" ht="27.75" customHeight="1" thickTop="1">
      <c r="B57" s="275">
        <v>14</v>
      </c>
      <c r="C57" s="276" t="s">
        <v>366</v>
      </c>
      <c r="D57" s="16" t="s">
        <v>367</v>
      </c>
      <c r="E57" s="45">
        <v>804</v>
      </c>
      <c r="F57" s="45">
        <v>336</v>
      </c>
      <c r="G57" s="45">
        <v>826</v>
      </c>
      <c r="H57" s="140">
        <f>SUM(E57:G57)</f>
        <v>1966</v>
      </c>
      <c r="I57" s="100">
        <f t="shared" si="1"/>
        <v>127.2002</v>
      </c>
      <c r="J57" s="42">
        <f t="shared" si="2"/>
        <v>127</v>
      </c>
    </row>
    <row r="58" spans="2:10" s="41" customFormat="1" ht="27.75" customHeight="1">
      <c r="B58" s="275"/>
      <c r="C58" s="276"/>
      <c r="D58" s="16" t="s">
        <v>368</v>
      </c>
      <c r="E58" s="45">
        <v>678</v>
      </c>
      <c r="F58" s="45">
        <v>327</v>
      </c>
      <c r="G58" s="45">
        <v>690</v>
      </c>
      <c r="H58" s="141">
        <f t="shared" si="0"/>
        <v>1695</v>
      </c>
      <c r="I58" s="98">
        <f t="shared" si="1"/>
        <v>109.66649999999998</v>
      </c>
      <c r="J58" s="42">
        <f t="shared" si="2"/>
        <v>110</v>
      </c>
    </row>
    <row r="59" spans="2:10" s="41" customFormat="1" ht="27.75" customHeight="1">
      <c r="B59" s="275"/>
      <c r="C59" s="276"/>
      <c r="D59" s="16" t="s">
        <v>369</v>
      </c>
      <c r="E59" s="45">
        <v>506</v>
      </c>
      <c r="F59" s="45">
        <v>229</v>
      </c>
      <c r="G59" s="45">
        <v>458</v>
      </c>
      <c r="H59" s="141">
        <f t="shared" si="0"/>
        <v>1193</v>
      </c>
      <c r="I59" s="98">
        <f t="shared" si="1"/>
        <v>77.1871</v>
      </c>
      <c r="J59" s="42">
        <f t="shared" si="2"/>
        <v>77</v>
      </c>
    </row>
    <row r="60" spans="2:10" s="41" customFormat="1" ht="27.75" customHeight="1">
      <c r="B60" s="275"/>
      <c r="C60" s="276"/>
      <c r="D60" s="16" t="s">
        <v>285</v>
      </c>
      <c r="E60" s="45">
        <v>762</v>
      </c>
      <c r="F60" s="45">
        <v>418</v>
      </c>
      <c r="G60" s="45">
        <v>694</v>
      </c>
      <c r="H60" s="141">
        <f t="shared" si="0"/>
        <v>1874</v>
      </c>
      <c r="I60" s="98">
        <f t="shared" si="1"/>
        <v>121.24779999999998</v>
      </c>
      <c r="J60" s="42">
        <f t="shared" si="2"/>
        <v>121</v>
      </c>
    </row>
    <row r="61" spans="2:10" s="41" customFormat="1" ht="27.75" customHeight="1">
      <c r="B61" s="275"/>
      <c r="C61" s="276"/>
      <c r="D61" s="16" t="s">
        <v>370</v>
      </c>
      <c r="E61" s="45">
        <v>614</v>
      </c>
      <c r="F61" s="45">
        <v>295</v>
      </c>
      <c r="G61" s="45">
        <v>711</v>
      </c>
      <c r="H61" s="141">
        <f t="shared" si="0"/>
        <v>1620</v>
      </c>
      <c r="I61" s="98">
        <f t="shared" si="1"/>
        <v>104.814</v>
      </c>
      <c r="J61" s="42">
        <f t="shared" si="2"/>
        <v>105</v>
      </c>
    </row>
    <row r="62" spans="2:10" s="41" customFormat="1" ht="27.75" customHeight="1" thickBot="1">
      <c r="B62" s="272" t="s">
        <v>8</v>
      </c>
      <c r="C62" s="273"/>
      <c r="D62" s="274"/>
      <c r="E62" s="46">
        <f aca="true" t="shared" si="16" ref="E62:J62">SUM(E57:E61)</f>
        <v>3364</v>
      </c>
      <c r="F62" s="46">
        <f t="shared" si="16"/>
        <v>1605</v>
      </c>
      <c r="G62" s="46">
        <f t="shared" si="16"/>
        <v>3379</v>
      </c>
      <c r="H62" s="142">
        <f t="shared" si="0"/>
        <v>8348</v>
      </c>
      <c r="I62" s="46">
        <f t="shared" si="16"/>
        <v>540.1156</v>
      </c>
      <c r="J62" s="184">
        <f t="shared" si="16"/>
        <v>540</v>
      </c>
    </row>
    <row r="63" spans="2:10" s="41" customFormat="1" ht="27.75" customHeight="1" thickTop="1">
      <c r="B63" s="266">
        <v>15</v>
      </c>
      <c r="C63" s="268" t="s">
        <v>371</v>
      </c>
      <c r="D63" s="17" t="s">
        <v>372</v>
      </c>
      <c r="E63" s="45">
        <v>840</v>
      </c>
      <c r="F63" s="45">
        <v>260</v>
      </c>
      <c r="G63" s="45">
        <v>498</v>
      </c>
      <c r="H63" s="140">
        <f t="shared" si="0"/>
        <v>1598</v>
      </c>
      <c r="I63" s="100">
        <f t="shared" si="1"/>
        <v>103.39059999999999</v>
      </c>
      <c r="J63" s="42">
        <f t="shared" si="2"/>
        <v>103</v>
      </c>
    </row>
    <row r="64" spans="2:10" s="41" customFormat="1" ht="27.75" customHeight="1">
      <c r="B64" s="266"/>
      <c r="C64" s="268"/>
      <c r="D64" s="16" t="s">
        <v>373</v>
      </c>
      <c r="E64" s="45">
        <v>866</v>
      </c>
      <c r="F64" s="45">
        <v>273</v>
      </c>
      <c r="G64" s="45">
        <v>475</v>
      </c>
      <c r="H64" s="141">
        <f t="shared" si="0"/>
        <v>1614</v>
      </c>
      <c r="I64" s="98">
        <f t="shared" si="1"/>
        <v>104.4258</v>
      </c>
      <c r="J64" s="42">
        <f t="shared" si="2"/>
        <v>104</v>
      </c>
    </row>
    <row r="65" spans="2:10" s="41" customFormat="1" ht="27.75" customHeight="1">
      <c r="B65" s="267"/>
      <c r="C65" s="269"/>
      <c r="D65" s="16" t="s">
        <v>374</v>
      </c>
      <c r="E65" s="45">
        <v>605</v>
      </c>
      <c r="F65" s="45">
        <v>192</v>
      </c>
      <c r="G65" s="45">
        <v>329</v>
      </c>
      <c r="H65" s="141">
        <f t="shared" si="0"/>
        <v>1126</v>
      </c>
      <c r="I65" s="98">
        <f t="shared" si="1"/>
        <v>72.8522</v>
      </c>
      <c r="J65" s="42">
        <f t="shared" si="2"/>
        <v>73</v>
      </c>
    </row>
    <row r="66" spans="2:10" s="41" customFormat="1" ht="27.75" customHeight="1" thickBot="1">
      <c r="B66" s="272" t="s">
        <v>8</v>
      </c>
      <c r="C66" s="273"/>
      <c r="D66" s="274"/>
      <c r="E66" s="46">
        <f aca="true" t="shared" si="17" ref="E66:J66">SUM(E63:E65)</f>
        <v>2311</v>
      </c>
      <c r="F66" s="46">
        <f t="shared" si="17"/>
        <v>725</v>
      </c>
      <c r="G66" s="46">
        <f t="shared" si="17"/>
        <v>1302</v>
      </c>
      <c r="H66" s="142">
        <f>SUM(E66:G66)</f>
        <v>4338</v>
      </c>
      <c r="I66" s="46">
        <f t="shared" si="17"/>
        <v>280.66859999999997</v>
      </c>
      <c r="J66" s="46">
        <f t="shared" si="17"/>
        <v>280</v>
      </c>
    </row>
    <row r="67" spans="2:10" s="41" customFormat="1" ht="27.75" customHeight="1" thickTop="1">
      <c r="B67" s="266">
        <v>16</v>
      </c>
      <c r="C67" s="269" t="s">
        <v>375</v>
      </c>
      <c r="D67" s="17" t="s">
        <v>376</v>
      </c>
      <c r="E67" s="45">
        <v>629</v>
      </c>
      <c r="F67" s="45">
        <v>359</v>
      </c>
      <c r="G67" s="45">
        <v>878</v>
      </c>
      <c r="H67" s="140">
        <f>SUM(E67:G67)</f>
        <v>1866</v>
      </c>
      <c r="I67" s="100">
        <f t="shared" si="1"/>
        <v>120.7302</v>
      </c>
      <c r="J67" s="43">
        <f t="shared" si="2"/>
        <v>121</v>
      </c>
    </row>
    <row r="68" spans="2:10" s="41" customFormat="1" ht="27.75" customHeight="1">
      <c r="B68" s="266"/>
      <c r="C68" s="276"/>
      <c r="D68" s="16" t="s">
        <v>377</v>
      </c>
      <c r="E68" s="45">
        <v>756</v>
      </c>
      <c r="F68" s="45">
        <v>311</v>
      </c>
      <c r="G68" s="45">
        <v>651</v>
      </c>
      <c r="H68" s="141">
        <f>SUM(E68:G68)</f>
        <v>1718</v>
      </c>
      <c r="I68" s="98">
        <f t="shared" si="1"/>
        <v>111.15459999999999</v>
      </c>
      <c r="J68" s="42">
        <f t="shared" si="2"/>
        <v>111</v>
      </c>
    </row>
    <row r="69" spans="2:10" s="41" customFormat="1" ht="27.75" customHeight="1">
      <c r="B69" s="266"/>
      <c r="C69" s="276"/>
      <c r="D69" s="16" t="s">
        <v>378</v>
      </c>
      <c r="E69" s="45">
        <v>257</v>
      </c>
      <c r="F69" s="45">
        <v>208</v>
      </c>
      <c r="G69" s="45">
        <v>313</v>
      </c>
      <c r="H69" s="141">
        <f>SUM(E69:G69)</f>
        <v>778</v>
      </c>
      <c r="I69" s="98">
        <f t="shared" si="1"/>
        <v>50.3366</v>
      </c>
      <c r="J69" s="42">
        <f t="shared" si="2"/>
        <v>50</v>
      </c>
    </row>
    <row r="70" spans="2:10" s="41" customFormat="1" ht="27.75" customHeight="1">
      <c r="B70" s="267"/>
      <c r="C70" s="276"/>
      <c r="D70" s="16" t="s">
        <v>379</v>
      </c>
      <c r="E70" s="45">
        <v>373</v>
      </c>
      <c r="F70" s="45">
        <v>181</v>
      </c>
      <c r="G70" s="45">
        <v>390</v>
      </c>
      <c r="H70" s="141">
        <f>SUM(E70:G70)</f>
        <v>944</v>
      </c>
      <c r="I70" s="98">
        <f t="shared" si="1"/>
        <v>61.07679999999999</v>
      </c>
      <c r="J70" s="42">
        <f t="shared" si="2"/>
        <v>61</v>
      </c>
    </row>
    <row r="71" spans="2:10" s="41" customFormat="1" ht="27.75" customHeight="1" thickBot="1">
      <c r="B71" s="272" t="s">
        <v>8</v>
      </c>
      <c r="C71" s="273"/>
      <c r="D71" s="274"/>
      <c r="E71" s="46">
        <f aca="true" t="shared" si="18" ref="E71:J71">SUM(E67:E70)</f>
        <v>2015</v>
      </c>
      <c r="F71" s="46">
        <f t="shared" si="18"/>
        <v>1059</v>
      </c>
      <c r="G71" s="46">
        <f t="shared" si="18"/>
        <v>2232</v>
      </c>
      <c r="H71" s="142">
        <f>SUM(E71:G71)</f>
        <v>5306</v>
      </c>
      <c r="I71" s="46">
        <f t="shared" si="18"/>
        <v>343.29819999999995</v>
      </c>
      <c r="J71" s="46">
        <f t="shared" si="18"/>
        <v>343</v>
      </c>
    </row>
    <row r="72" spans="2:10" s="41" customFormat="1" ht="27.75" customHeight="1" thickBot="1" thickTop="1">
      <c r="B72" s="278" t="s">
        <v>59</v>
      </c>
      <c r="C72" s="279"/>
      <c r="D72" s="280"/>
      <c r="E72" s="48">
        <f aca="true" t="shared" si="19" ref="E72:J72">E71+E66+E62+E56+E51+E47+E44+E40+E36+E33+E29+E25+E22+E17+E13+E9</f>
        <v>22260</v>
      </c>
      <c r="F72" s="48">
        <f t="shared" si="19"/>
        <v>10782</v>
      </c>
      <c r="G72" s="48">
        <f t="shared" si="19"/>
        <v>23205</v>
      </c>
      <c r="H72" s="143">
        <f>SUM(E72:G72)</f>
        <v>56247</v>
      </c>
      <c r="I72" s="48">
        <f t="shared" si="19"/>
        <v>3639.1809</v>
      </c>
      <c r="J72" s="191">
        <f t="shared" si="19"/>
        <v>3638</v>
      </c>
    </row>
    <row r="73" spans="2:7" ht="15.75" thickTop="1">
      <c r="B73" s="2"/>
      <c r="C73" s="2"/>
      <c r="D73" s="2"/>
      <c r="E73" s="3"/>
      <c r="F73" s="3"/>
      <c r="G73" s="3"/>
    </row>
    <row r="74" spans="2:7" ht="15">
      <c r="B74" s="2"/>
      <c r="C74" s="4"/>
      <c r="D74" s="4"/>
      <c r="E74" s="2"/>
      <c r="F74" s="2"/>
      <c r="G74" s="2"/>
    </row>
    <row r="75" spans="2:7" ht="15">
      <c r="B75" s="5"/>
      <c r="C75" s="6"/>
      <c r="D75" s="7"/>
      <c r="E75" s="8"/>
      <c r="F75" s="5"/>
      <c r="G75" s="5"/>
    </row>
    <row r="76" spans="2:7" ht="15">
      <c r="B76" s="5"/>
      <c r="C76" s="6"/>
      <c r="D76" s="7"/>
      <c r="E76" s="8"/>
      <c r="F76" s="5"/>
      <c r="G76" s="5"/>
    </row>
    <row r="77" spans="2:7" ht="15">
      <c r="B77" s="5"/>
      <c r="C77" s="6"/>
      <c r="D77" s="7"/>
      <c r="E77" s="8"/>
      <c r="F77" s="8"/>
      <c r="G77" s="8"/>
    </row>
    <row r="78" spans="2:7" ht="15">
      <c r="B78" s="5"/>
      <c r="C78" s="6"/>
      <c r="D78" s="7"/>
      <c r="E78" s="8"/>
      <c r="F78" s="8"/>
      <c r="G78" s="8"/>
    </row>
    <row r="79" spans="2:7" ht="15">
      <c r="B79" s="5"/>
      <c r="C79" s="6"/>
      <c r="D79" s="7"/>
      <c r="E79" s="8"/>
      <c r="F79" s="8"/>
      <c r="G79" s="8"/>
    </row>
  </sheetData>
  <sheetProtection/>
  <mergeCells count="60">
    <mergeCell ref="J4:J5"/>
    <mergeCell ref="I4:I5"/>
    <mergeCell ref="H4:H5"/>
    <mergeCell ref="E4:E5"/>
    <mergeCell ref="B71:D71"/>
    <mergeCell ref="B51:D51"/>
    <mergeCell ref="B52:B55"/>
    <mergeCell ref="C52:C55"/>
    <mergeCell ref="B56:D56"/>
    <mergeCell ref="B57:B61"/>
    <mergeCell ref="C57:C61"/>
    <mergeCell ref="B44:D44"/>
    <mergeCell ref="B45:B46"/>
    <mergeCell ref="C45:C46"/>
    <mergeCell ref="B47:D47"/>
    <mergeCell ref="B48:B50"/>
    <mergeCell ref="B72:D72"/>
    <mergeCell ref="B62:D62"/>
    <mergeCell ref="B63:B65"/>
    <mergeCell ref="C63:C65"/>
    <mergeCell ref="B66:D66"/>
    <mergeCell ref="B67:B70"/>
    <mergeCell ref="C67:C70"/>
    <mergeCell ref="C48:C50"/>
    <mergeCell ref="B36:D36"/>
    <mergeCell ref="B37:B39"/>
    <mergeCell ref="C37:C39"/>
    <mergeCell ref="B40:D40"/>
    <mergeCell ref="B41:B43"/>
    <mergeCell ref="C41:C43"/>
    <mergeCell ref="B29:D29"/>
    <mergeCell ref="B30:B32"/>
    <mergeCell ref="C30:C32"/>
    <mergeCell ref="B33:D33"/>
    <mergeCell ref="B34:B35"/>
    <mergeCell ref="C34:C35"/>
    <mergeCell ref="B22:D22"/>
    <mergeCell ref="B23:B24"/>
    <mergeCell ref="C23:C24"/>
    <mergeCell ref="B25:D25"/>
    <mergeCell ref="B26:B28"/>
    <mergeCell ref="C26:C28"/>
    <mergeCell ref="B13:D13"/>
    <mergeCell ref="B14:B16"/>
    <mergeCell ref="C14:C16"/>
    <mergeCell ref="B17:D17"/>
    <mergeCell ref="B18:B21"/>
    <mergeCell ref="C18:C21"/>
    <mergeCell ref="B10:B12"/>
    <mergeCell ref="C10:C12"/>
    <mergeCell ref="G4:G5"/>
    <mergeCell ref="B6:B8"/>
    <mergeCell ref="C6:C8"/>
    <mergeCell ref="B9:D9"/>
    <mergeCell ref="B2:G2"/>
    <mergeCell ref="B3:G3"/>
    <mergeCell ref="B4:B5"/>
    <mergeCell ref="C4:C5"/>
    <mergeCell ref="D4:D5"/>
    <mergeCell ref="F4:F5"/>
  </mergeCells>
  <printOptions/>
  <pageMargins left="0.45" right="0" top="0.25" bottom="0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68"/>
  <sheetViews>
    <sheetView zoomScalePageLayoutView="0" workbookViewId="0" topLeftCell="A49">
      <selection activeCell="J60" sqref="J60"/>
    </sheetView>
  </sheetViews>
  <sheetFormatPr defaultColWidth="9.140625" defaultRowHeight="15"/>
  <cols>
    <col min="1" max="1" width="1.7109375" style="0" customWidth="1"/>
    <col min="2" max="2" width="5.57421875" style="0" customWidth="1"/>
    <col min="3" max="3" width="20.140625" style="41" customWidth="1"/>
    <col min="4" max="4" width="19.28125" style="0" customWidth="1"/>
    <col min="5" max="5" width="10.57421875" style="0" customWidth="1"/>
    <col min="6" max="8" width="9.7109375" style="0" customWidth="1"/>
    <col min="9" max="9" width="9.7109375" style="0" hidden="1" customWidth="1"/>
    <col min="10" max="10" width="9.140625" style="0" customWidth="1"/>
  </cols>
  <sheetData>
    <row r="2" spans="2:7" ht="18.75" customHeight="1">
      <c r="B2" s="213"/>
      <c r="C2" s="213"/>
      <c r="D2" s="213"/>
      <c r="E2" s="213"/>
      <c r="F2" s="213"/>
      <c r="G2" s="213"/>
    </row>
    <row r="3" spans="2:7" ht="19.5" thickBot="1">
      <c r="B3" s="214" t="s">
        <v>380</v>
      </c>
      <c r="C3" s="214"/>
      <c r="D3" s="214"/>
      <c r="E3" s="214"/>
      <c r="F3" s="214"/>
      <c r="G3" s="214"/>
    </row>
    <row r="4" spans="2:10" s="41" customFormat="1" ht="24.75" customHeight="1" thickBot="1">
      <c r="B4" s="260" t="s">
        <v>1</v>
      </c>
      <c r="C4" s="260" t="s">
        <v>2</v>
      </c>
      <c r="D4" s="262" t="s">
        <v>3</v>
      </c>
      <c r="E4" s="283" t="s">
        <v>1409</v>
      </c>
      <c r="F4" s="297" t="s">
        <v>1407</v>
      </c>
      <c r="G4" s="293" t="s">
        <v>1408</v>
      </c>
      <c r="H4" s="295" t="s">
        <v>8</v>
      </c>
      <c r="I4" s="257" t="s">
        <v>1410</v>
      </c>
      <c r="J4" s="281"/>
    </row>
    <row r="5" spans="2:12" s="41" customFormat="1" ht="24.75" customHeight="1" thickBot="1">
      <c r="B5" s="261"/>
      <c r="C5" s="261"/>
      <c r="D5" s="263"/>
      <c r="E5" s="284"/>
      <c r="F5" s="298"/>
      <c r="G5" s="294"/>
      <c r="H5" s="296"/>
      <c r="I5" s="257"/>
      <c r="J5" s="282"/>
      <c r="L5" s="295"/>
    </row>
    <row r="6" spans="2:12" s="41" customFormat="1" ht="27.75" customHeight="1" thickBot="1">
      <c r="B6" s="270">
        <v>1</v>
      </c>
      <c r="C6" s="271" t="s">
        <v>381</v>
      </c>
      <c r="D6" s="16" t="s">
        <v>382</v>
      </c>
      <c r="E6" s="45">
        <v>360</v>
      </c>
      <c r="F6" s="45">
        <v>365</v>
      </c>
      <c r="G6" s="45">
        <v>912</v>
      </c>
      <c r="H6" s="140">
        <f>SUM(E6:G6)</f>
        <v>1637</v>
      </c>
      <c r="I6" s="42">
        <f>SUM(H6/100)*6.48</f>
        <v>106.07760000000002</v>
      </c>
      <c r="J6" s="42">
        <f>ROUND(I6,0)</f>
        <v>106</v>
      </c>
      <c r="L6" s="296"/>
    </row>
    <row r="7" spans="2:10" s="41" customFormat="1" ht="27.75" customHeight="1">
      <c r="B7" s="267"/>
      <c r="C7" s="269"/>
      <c r="D7" s="16" t="s">
        <v>383</v>
      </c>
      <c r="E7" s="45">
        <v>183</v>
      </c>
      <c r="F7" s="45">
        <v>221</v>
      </c>
      <c r="G7" s="45">
        <v>585</v>
      </c>
      <c r="H7" s="141">
        <f aca="true" t="shared" si="0" ref="H7:H60">SUM(E7:G7)</f>
        <v>989</v>
      </c>
      <c r="I7" s="42">
        <f aca="true" t="shared" si="1" ref="I7:I58">SUM(H7/100)*6.48</f>
        <v>64.08720000000001</v>
      </c>
      <c r="J7" s="42">
        <f aca="true" t="shared" si="2" ref="J7:J58">ROUND(I7,0)</f>
        <v>64</v>
      </c>
    </row>
    <row r="8" spans="2:10" s="79" customFormat="1" ht="30" customHeight="1" thickBot="1">
      <c r="B8" s="272" t="s">
        <v>8</v>
      </c>
      <c r="C8" s="273"/>
      <c r="D8" s="274"/>
      <c r="E8" s="46">
        <f aca="true" t="shared" si="3" ref="E8:J8">SUM(E6:E7)</f>
        <v>543</v>
      </c>
      <c r="F8" s="46">
        <f t="shared" si="3"/>
        <v>586</v>
      </c>
      <c r="G8" s="46">
        <f t="shared" si="3"/>
        <v>1497</v>
      </c>
      <c r="H8" s="142">
        <f t="shared" si="0"/>
        <v>2626</v>
      </c>
      <c r="I8" s="46">
        <f t="shared" si="3"/>
        <v>170.1648</v>
      </c>
      <c r="J8" s="46">
        <f t="shared" si="3"/>
        <v>170</v>
      </c>
    </row>
    <row r="9" spans="2:10" s="41" customFormat="1" ht="27.75" customHeight="1" thickTop="1">
      <c r="B9" s="266">
        <v>2</v>
      </c>
      <c r="C9" s="268" t="s">
        <v>384</v>
      </c>
      <c r="D9" s="51" t="s">
        <v>385</v>
      </c>
      <c r="E9" s="45">
        <v>319</v>
      </c>
      <c r="F9" s="45">
        <v>295</v>
      </c>
      <c r="G9" s="45">
        <v>692</v>
      </c>
      <c r="H9" s="140">
        <f t="shared" si="0"/>
        <v>1306</v>
      </c>
      <c r="I9" s="43">
        <f t="shared" si="1"/>
        <v>84.62880000000001</v>
      </c>
      <c r="J9" s="43">
        <f t="shared" si="2"/>
        <v>85</v>
      </c>
    </row>
    <row r="10" spans="2:10" s="41" customFormat="1" ht="27.75" customHeight="1">
      <c r="B10" s="266"/>
      <c r="C10" s="268"/>
      <c r="D10" s="16" t="s">
        <v>386</v>
      </c>
      <c r="E10" s="45">
        <v>167</v>
      </c>
      <c r="F10" s="45">
        <v>147</v>
      </c>
      <c r="G10" s="45">
        <v>441</v>
      </c>
      <c r="H10" s="141">
        <f t="shared" si="0"/>
        <v>755</v>
      </c>
      <c r="I10" s="42">
        <f t="shared" si="1"/>
        <v>48.924</v>
      </c>
      <c r="J10" s="42">
        <f t="shared" si="2"/>
        <v>49</v>
      </c>
    </row>
    <row r="11" spans="2:10" s="41" customFormat="1" ht="27.75" customHeight="1">
      <c r="B11" s="267"/>
      <c r="C11" s="269"/>
      <c r="D11" s="16" t="s">
        <v>387</v>
      </c>
      <c r="E11" s="45">
        <v>50</v>
      </c>
      <c r="F11" s="45">
        <v>58</v>
      </c>
      <c r="G11" s="45">
        <v>216</v>
      </c>
      <c r="H11" s="141">
        <f t="shared" si="0"/>
        <v>324</v>
      </c>
      <c r="I11" s="42">
        <f t="shared" si="1"/>
        <v>20.995200000000004</v>
      </c>
      <c r="J11" s="42">
        <f t="shared" si="2"/>
        <v>21</v>
      </c>
    </row>
    <row r="12" spans="2:10" s="79" customFormat="1" ht="30" customHeight="1" thickBot="1">
      <c r="B12" s="272" t="s">
        <v>8</v>
      </c>
      <c r="C12" s="273"/>
      <c r="D12" s="274"/>
      <c r="E12" s="46">
        <f aca="true" t="shared" si="4" ref="E12:J12">SUM(E9:E11)</f>
        <v>536</v>
      </c>
      <c r="F12" s="46">
        <f t="shared" si="4"/>
        <v>500</v>
      </c>
      <c r="G12" s="46">
        <f t="shared" si="4"/>
        <v>1349</v>
      </c>
      <c r="H12" s="142">
        <f t="shared" si="0"/>
        <v>2385</v>
      </c>
      <c r="I12" s="46">
        <f t="shared" si="4"/>
        <v>154.54800000000003</v>
      </c>
      <c r="J12" s="46">
        <f t="shared" si="4"/>
        <v>155</v>
      </c>
    </row>
    <row r="13" spans="2:10" s="41" customFormat="1" ht="30" customHeight="1" thickTop="1">
      <c r="B13" s="266">
        <v>3</v>
      </c>
      <c r="C13" s="285" t="s">
        <v>388</v>
      </c>
      <c r="D13" s="16" t="s">
        <v>389</v>
      </c>
      <c r="E13" s="45">
        <v>761</v>
      </c>
      <c r="F13" s="45">
        <v>452</v>
      </c>
      <c r="G13" s="45">
        <v>973</v>
      </c>
      <c r="H13" s="140">
        <f t="shared" si="0"/>
        <v>2186</v>
      </c>
      <c r="I13" s="43">
        <f t="shared" si="1"/>
        <v>141.6528</v>
      </c>
      <c r="J13" s="43">
        <f t="shared" si="2"/>
        <v>142</v>
      </c>
    </row>
    <row r="14" spans="2:10" s="41" customFormat="1" ht="30" customHeight="1">
      <c r="B14" s="266"/>
      <c r="C14" s="285"/>
      <c r="D14" s="18" t="s">
        <v>390</v>
      </c>
      <c r="E14" s="45">
        <v>460</v>
      </c>
      <c r="F14" s="45">
        <v>330</v>
      </c>
      <c r="G14" s="45">
        <v>615</v>
      </c>
      <c r="H14" s="141">
        <f t="shared" si="0"/>
        <v>1405</v>
      </c>
      <c r="I14" s="42">
        <f t="shared" si="1"/>
        <v>91.04400000000001</v>
      </c>
      <c r="J14" s="42">
        <f t="shared" si="2"/>
        <v>91</v>
      </c>
    </row>
    <row r="15" spans="2:10" s="41" customFormat="1" ht="30" customHeight="1">
      <c r="B15" s="267"/>
      <c r="C15" s="286"/>
      <c r="D15" s="16" t="s">
        <v>391</v>
      </c>
      <c r="E15" s="45">
        <v>481</v>
      </c>
      <c r="F15" s="45">
        <v>324</v>
      </c>
      <c r="G15" s="45">
        <v>734</v>
      </c>
      <c r="H15" s="141">
        <f>SUM(E15:G15)</f>
        <v>1539</v>
      </c>
      <c r="I15" s="42">
        <f t="shared" si="1"/>
        <v>99.72720000000001</v>
      </c>
      <c r="J15" s="42">
        <f t="shared" si="2"/>
        <v>100</v>
      </c>
    </row>
    <row r="16" spans="2:10" s="79" customFormat="1" ht="30" customHeight="1" thickBot="1">
      <c r="B16" s="272" t="s">
        <v>8</v>
      </c>
      <c r="C16" s="273"/>
      <c r="D16" s="274"/>
      <c r="E16" s="46">
        <f aca="true" t="shared" si="5" ref="E16:J16">SUM(E13:E15)</f>
        <v>1702</v>
      </c>
      <c r="F16" s="46">
        <f t="shared" si="5"/>
        <v>1106</v>
      </c>
      <c r="G16" s="46">
        <f t="shared" si="5"/>
        <v>2322</v>
      </c>
      <c r="H16" s="142">
        <f t="shared" si="0"/>
        <v>5130</v>
      </c>
      <c r="I16" s="46">
        <f t="shared" si="5"/>
        <v>332.42400000000004</v>
      </c>
      <c r="J16" s="46">
        <f t="shared" si="5"/>
        <v>333</v>
      </c>
    </row>
    <row r="17" spans="2:10" s="41" customFormat="1" ht="30" customHeight="1" thickTop="1">
      <c r="B17" s="266">
        <v>4</v>
      </c>
      <c r="C17" s="268" t="s">
        <v>392</v>
      </c>
      <c r="D17" s="17" t="s">
        <v>393</v>
      </c>
      <c r="E17" s="45">
        <v>599</v>
      </c>
      <c r="F17" s="45">
        <v>292</v>
      </c>
      <c r="G17" s="45">
        <v>622</v>
      </c>
      <c r="H17" s="140">
        <f t="shared" si="0"/>
        <v>1513</v>
      </c>
      <c r="I17" s="43">
        <f t="shared" si="1"/>
        <v>98.04240000000001</v>
      </c>
      <c r="J17" s="43">
        <f t="shared" si="2"/>
        <v>98</v>
      </c>
    </row>
    <row r="18" spans="2:10" s="41" customFormat="1" ht="30" customHeight="1">
      <c r="B18" s="267"/>
      <c r="C18" s="269"/>
      <c r="D18" s="16" t="s">
        <v>394</v>
      </c>
      <c r="E18" s="45">
        <v>647</v>
      </c>
      <c r="F18" s="45">
        <v>289</v>
      </c>
      <c r="G18" s="45">
        <v>653</v>
      </c>
      <c r="H18" s="141">
        <f t="shared" si="0"/>
        <v>1589</v>
      </c>
      <c r="I18" s="42">
        <f t="shared" si="1"/>
        <v>102.9672</v>
      </c>
      <c r="J18" s="42">
        <f t="shared" si="2"/>
        <v>103</v>
      </c>
    </row>
    <row r="19" spans="2:10" s="79" customFormat="1" ht="30" customHeight="1" thickBot="1">
      <c r="B19" s="272" t="s">
        <v>8</v>
      </c>
      <c r="C19" s="273"/>
      <c r="D19" s="274"/>
      <c r="E19" s="46">
        <f aca="true" t="shared" si="6" ref="E19:J19">SUM(E17:E18)</f>
        <v>1246</v>
      </c>
      <c r="F19" s="46">
        <f t="shared" si="6"/>
        <v>581</v>
      </c>
      <c r="G19" s="46">
        <f t="shared" si="6"/>
        <v>1275</v>
      </c>
      <c r="H19" s="142">
        <f t="shared" si="0"/>
        <v>3102</v>
      </c>
      <c r="I19" s="46">
        <f t="shared" si="6"/>
        <v>201.00960000000003</v>
      </c>
      <c r="J19" s="46">
        <f t="shared" si="6"/>
        <v>201</v>
      </c>
    </row>
    <row r="20" spans="2:10" s="41" customFormat="1" ht="27.75" customHeight="1" thickTop="1">
      <c r="B20" s="275">
        <v>5</v>
      </c>
      <c r="C20" s="276" t="s">
        <v>395</v>
      </c>
      <c r="D20" s="16" t="s">
        <v>396</v>
      </c>
      <c r="E20" s="45">
        <v>355</v>
      </c>
      <c r="F20" s="45">
        <v>259</v>
      </c>
      <c r="G20" s="45">
        <v>584</v>
      </c>
      <c r="H20" s="140">
        <f t="shared" si="0"/>
        <v>1198</v>
      </c>
      <c r="I20" s="43">
        <f t="shared" si="1"/>
        <v>77.63040000000001</v>
      </c>
      <c r="J20" s="43">
        <f t="shared" si="2"/>
        <v>78</v>
      </c>
    </row>
    <row r="21" spans="2:10" s="41" customFormat="1" ht="27.75" customHeight="1">
      <c r="B21" s="275"/>
      <c r="C21" s="276"/>
      <c r="D21" s="18" t="s">
        <v>397</v>
      </c>
      <c r="E21" s="45">
        <v>353</v>
      </c>
      <c r="F21" s="45">
        <v>294</v>
      </c>
      <c r="G21" s="45">
        <v>683</v>
      </c>
      <c r="H21" s="141">
        <f t="shared" si="0"/>
        <v>1330</v>
      </c>
      <c r="I21" s="42">
        <f t="shared" si="1"/>
        <v>86.18400000000001</v>
      </c>
      <c r="J21" s="42">
        <f t="shared" si="2"/>
        <v>86</v>
      </c>
    </row>
    <row r="22" spans="2:10" s="41" customFormat="1" ht="27.75" customHeight="1">
      <c r="B22" s="275"/>
      <c r="C22" s="276"/>
      <c r="D22" s="16" t="s">
        <v>398</v>
      </c>
      <c r="E22" s="45">
        <v>274</v>
      </c>
      <c r="F22" s="45">
        <v>195</v>
      </c>
      <c r="G22" s="45">
        <v>633</v>
      </c>
      <c r="H22" s="141">
        <f t="shared" si="0"/>
        <v>1102</v>
      </c>
      <c r="I22" s="42">
        <f t="shared" si="1"/>
        <v>71.4096</v>
      </c>
      <c r="J22" s="42">
        <f t="shared" si="2"/>
        <v>71</v>
      </c>
    </row>
    <row r="23" spans="2:10" s="41" customFormat="1" ht="27.75" customHeight="1">
      <c r="B23" s="275"/>
      <c r="C23" s="276"/>
      <c r="D23" s="16" t="s">
        <v>399</v>
      </c>
      <c r="E23" s="45">
        <v>331</v>
      </c>
      <c r="F23" s="45">
        <v>293</v>
      </c>
      <c r="G23" s="45">
        <v>661</v>
      </c>
      <c r="H23" s="141">
        <f>SUM(E23:G23)</f>
        <v>1285</v>
      </c>
      <c r="I23" s="42">
        <f t="shared" si="1"/>
        <v>83.268</v>
      </c>
      <c r="J23" s="42">
        <f t="shared" si="2"/>
        <v>83</v>
      </c>
    </row>
    <row r="24" spans="2:10" s="79" customFormat="1" ht="30" customHeight="1" thickBot="1">
      <c r="B24" s="272" t="s">
        <v>8</v>
      </c>
      <c r="C24" s="273"/>
      <c r="D24" s="274"/>
      <c r="E24" s="46">
        <f aca="true" t="shared" si="7" ref="E24:J24">SUM(E20:E23)</f>
        <v>1313</v>
      </c>
      <c r="F24" s="46">
        <f t="shared" si="7"/>
        <v>1041</v>
      </c>
      <c r="G24" s="46">
        <f t="shared" si="7"/>
        <v>2561</v>
      </c>
      <c r="H24" s="142">
        <f t="shared" si="0"/>
        <v>4915</v>
      </c>
      <c r="I24" s="46">
        <f t="shared" si="7"/>
        <v>318.4920000000001</v>
      </c>
      <c r="J24" s="46">
        <f t="shared" si="7"/>
        <v>318</v>
      </c>
    </row>
    <row r="25" spans="2:10" s="41" customFormat="1" ht="30" customHeight="1" thickTop="1">
      <c r="B25" s="266">
        <v>6</v>
      </c>
      <c r="C25" s="299" t="s">
        <v>400</v>
      </c>
      <c r="D25" s="17" t="s">
        <v>401</v>
      </c>
      <c r="E25" s="45">
        <v>219</v>
      </c>
      <c r="F25" s="45">
        <v>230</v>
      </c>
      <c r="G25" s="45">
        <v>596</v>
      </c>
      <c r="H25" s="140">
        <f t="shared" si="0"/>
        <v>1045</v>
      </c>
      <c r="I25" s="43">
        <f t="shared" si="1"/>
        <v>67.716</v>
      </c>
      <c r="J25" s="43">
        <f t="shared" si="2"/>
        <v>68</v>
      </c>
    </row>
    <row r="26" spans="2:10" s="41" customFormat="1" ht="24.75" customHeight="1">
      <c r="B26" s="266"/>
      <c r="C26" s="299"/>
      <c r="D26" s="16" t="s">
        <v>402</v>
      </c>
      <c r="E26" s="45">
        <v>280</v>
      </c>
      <c r="F26" s="45">
        <v>255</v>
      </c>
      <c r="G26" s="45">
        <v>699</v>
      </c>
      <c r="H26" s="141">
        <f t="shared" si="0"/>
        <v>1234</v>
      </c>
      <c r="I26" s="42">
        <f t="shared" si="1"/>
        <v>79.9632</v>
      </c>
      <c r="J26" s="42">
        <f t="shared" si="2"/>
        <v>80</v>
      </c>
    </row>
    <row r="27" spans="2:10" s="41" customFormat="1" ht="24.75" customHeight="1">
      <c r="B27" s="266"/>
      <c r="C27" s="299"/>
      <c r="D27" s="18" t="s">
        <v>403</v>
      </c>
      <c r="E27" s="45">
        <v>245</v>
      </c>
      <c r="F27" s="45">
        <v>201</v>
      </c>
      <c r="G27" s="45">
        <v>540</v>
      </c>
      <c r="H27" s="141">
        <f t="shared" si="0"/>
        <v>986</v>
      </c>
      <c r="I27" s="42">
        <f t="shared" si="1"/>
        <v>63.8928</v>
      </c>
      <c r="J27" s="42">
        <f t="shared" si="2"/>
        <v>64</v>
      </c>
    </row>
    <row r="28" spans="2:10" s="41" customFormat="1" ht="24.75" customHeight="1">
      <c r="B28" s="267"/>
      <c r="C28" s="300"/>
      <c r="D28" s="16" t="s">
        <v>404</v>
      </c>
      <c r="E28" s="45">
        <v>400</v>
      </c>
      <c r="F28" s="45">
        <v>297</v>
      </c>
      <c r="G28" s="45">
        <v>656</v>
      </c>
      <c r="H28" s="141">
        <f t="shared" si="0"/>
        <v>1353</v>
      </c>
      <c r="I28" s="42">
        <f t="shared" si="1"/>
        <v>87.6744</v>
      </c>
      <c r="J28" s="42">
        <f t="shared" si="2"/>
        <v>88</v>
      </c>
    </row>
    <row r="29" spans="2:10" s="79" customFormat="1" ht="30" customHeight="1" thickBot="1">
      <c r="B29" s="272" t="s">
        <v>8</v>
      </c>
      <c r="C29" s="273"/>
      <c r="D29" s="274"/>
      <c r="E29" s="46">
        <f aca="true" t="shared" si="8" ref="E29:J29">SUM(E25:E28)</f>
        <v>1144</v>
      </c>
      <c r="F29" s="46">
        <f t="shared" si="8"/>
        <v>983</v>
      </c>
      <c r="G29" s="46">
        <f t="shared" si="8"/>
        <v>2491</v>
      </c>
      <c r="H29" s="142">
        <f t="shared" si="0"/>
        <v>4618</v>
      </c>
      <c r="I29" s="46">
        <f t="shared" si="8"/>
        <v>299.2464</v>
      </c>
      <c r="J29" s="184">
        <f t="shared" si="8"/>
        <v>300</v>
      </c>
    </row>
    <row r="30" spans="2:10" s="41" customFormat="1" ht="24.75" customHeight="1" thickTop="1">
      <c r="B30" s="275">
        <v>7</v>
      </c>
      <c r="C30" s="276" t="s">
        <v>405</v>
      </c>
      <c r="D30" s="16" t="s">
        <v>406</v>
      </c>
      <c r="E30" s="45">
        <v>208</v>
      </c>
      <c r="F30" s="45">
        <v>169</v>
      </c>
      <c r="G30" s="45">
        <v>457</v>
      </c>
      <c r="H30" s="140">
        <f t="shared" si="0"/>
        <v>834</v>
      </c>
      <c r="I30" s="43">
        <f t="shared" si="1"/>
        <v>54.043200000000006</v>
      </c>
      <c r="J30" s="42">
        <f t="shared" si="2"/>
        <v>54</v>
      </c>
    </row>
    <row r="31" spans="2:10" s="41" customFormat="1" ht="24.75" customHeight="1">
      <c r="B31" s="275"/>
      <c r="C31" s="276"/>
      <c r="D31" s="18" t="s">
        <v>407</v>
      </c>
      <c r="E31" s="45">
        <v>304</v>
      </c>
      <c r="F31" s="45">
        <v>194</v>
      </c>
      <c r="G31" s="45">
        <v>455</v>
      </c>
      <c r="H31" s="141">
        <f>SUM(E31:G31)</f>
        <v>953</v>
      </c>
      <c r="I31" s="42">
        <f t="shared" si="1"/>
        <v>61.7544</v>
      </c>
      <c r="J31" s="42">
        <f t="shared" si="2"/>
        <v>62</v>
      </c>
    </row>
    <row r="32" spans="2:10" s="41" customFormat="1" ht="24.75" customHeight="1">
      <c r="B32" s="275"/>
      <c r="C32" s="276"/>
      <c r="D32" s="16" t="s">
        <v>408</v>
      </c>
      <c r="E32" s="45">
        <v>325</v>
      </c>
      <c r="F32" s="45">
        <v>242</v>
      </c>
      <c r="G32" s="45">
        <v>591</v>
      </c>
      <c r="H32" s="141">
        <f t="shared" si="0"/>
        <v>1158</v>
      </c>
      <c r="I32" s="42">
        <f t="shared" si="1"/>
        <v>75.03840000000001</v>
      </c>
      <c r="J32" s="42">
        <f t="shared" si="2"/>
        <v>75</v>
      </c>
    </row>
    <row r="33" spans="2:10" s="41" customFormat="1" ht="24.75" customHeight="1">
      <c r="B33" s="275"/>
      <c r="C33" s="276"/>
      <c r="D33" s="16" t="s">
        <v>409</v>
      </c>
      <c r="E33" s="45">
        <v>308</v>
      </c>
      <c r="F33" s="45">
        <v>207</v>
      </c>
      <c r="G33" s="45">
        <v>498</v>
      </c>
      <c r="H33" s="141">
        <f t="shared" si="0"/>
        <v>1013</v>
      </c>
      <c r="I33" s="42">
        <f t="shared" si="1"/>
        <v>65.64240000000001</v>
      </c>
      <c r="J33" s="42">
        <f t="shared" si="2"/>
        <v>66</v>
      </c>
    </row>
    <row r="34" spans="2:10" s="41" customFormat="1" ht="24.75" customHeight="1">
      <c r="B34" s="275"/>
      <c r="C34" s="276"/>
      <c r="D34" s="16" t="s">
        <v>410</v>
      </c>
      <c r="E34" s="45">
        <v>239</v>
      </c>
      <c r="F34" s="45">
        <v>213</v>
      </c>
      <c r="G34" s="45">
        <v>620</v>
      </c>
      <c r="H34" s="141">
        <f t="shared" si="0"/>
        <v>1072</v>
      </c>
      <c r="I34" s="42">
        <f t="shared" si="1"/>
        <v>69.46560000000001</v>
      </c>
      <c r="J34" s="42">
        <f t="shared" si="2"/>
        <v>69</v>
      </c>
    </row>
    <row r="35" spans="2:10" s="79" customFormat="1" ht="24.75" customHeight="1" thickBot="1">
      <c r="B35" s="272" t="s">
        <v>8</v>
      </c>
      <c r="C35" s="273"/>
      <c r="D35" s="274"/>
      <c r="E35" s="46">
        <f aca="true" t="shared" si="9" ref="E35:J35">SUM(E30:E34)</f>
        <v>1384</v>
      </c>
      <c r="F35" s="46">
        <f t="shared" si="9"/>
        <v>1025</v>
      </c>
      <c r="G35" s="46">
        <f t="shared" si="9"/>
        <v>2621</v>
      </c>
      <c r="H35" s="142">
        <f t="shared" si="0"/>
        <v>5030</v>
      </c>
      <c r="I35" s="46">
        <f t="shared" si="9"/>
        <v>325.944</v>
      </c>
      <c r="J35" s="46">
        <f t="shared" si="9"/>
        <v>326</v>
      </c>
    </row>
    <row r="36" spans="2:10" s="41" customFormat="1" ht="24.75" customHeight="1" thickTop="1">
      <c r="B36" s="266">
        <v>8</v>
      </c>
      <c r="C36" s="268" t="s">
        <v>411</v>
      </c>
      <c r="D36" s="17" t="s">
        <v>411</v>
      </c>
      <c r="E36" s="45">
        <v>338</v>
      </c>
      <c r="F36" s="45">
        <v>245</v>
      </c>
      <c r="G36" s="45">
        <v>622</v>
      </c>
      <c r="H36" s="140">
        <f t="shared" si="0"/>
        <v>1205</v>
      </c>
      <c r="I36" s="43">
        <f t="shared" si="1"/>
        <v>78.084</v>
      </c>
      <c r="J36" s="43">
        <f t="shared" si="2"/>
        <v>78</v>
      </c>
    </row>
    <row r="37" spans="2:10" s="41" customFormat="1" ht="24.75" customHeight="1">
      <c r="B37" s="266"/>
      <c r="C37" s="268"/>
      <c r="D37" s="18" t="s">
        <v>412</v>
      </c>
      <c r="E37" s="45">
        <v>378</v>
      </c>
      <c r="F37" s="45">
        <v>254</v>
      </c>
      <c r="G37" s="45">
        <v>645</v>
      </c>
      <c r="H37" s="141">
        <f t="shared" si="0"/>
        <v>1277</v>
      </c>
      <c r="I37" s="42">
        <f t="shared" si="1"/>
        <v>82.7496</v>
      </c>
      <c r="J37" s="42">
        <f t="shared" si="2"/>
        <v>83</v>
      </c>
    </row>
    <row r="38" spans="2:10" s="41" customFormat="1" ht="24.75" customHeight="1">
      <c r="B38" s="267"/>
      <c r="C38" s="269"/>
      <c r="D38" s="16" t="s">
        <v>413</v>
      </c>
      <c r="E38" s="45">
        <v>293</v>
      </c>
      <c r="F38" s="45">
        <v>213</v>
      </c>
      <c r="G38" s="45">
        <v>466</v>
      </c>
      <c r="H38" s="141">
        <f t="shared" si="0"/>
        <v>972</v>
      </c>
      <c r="I38" s="42">
        <f t="shared" si="1"/>
        <v>62.985600000000005</v>
      </c>
      <c r="J38" s="42">
        <f t="shared" si="2"/>
        <v>63</v>
      </c>
    </row>
    <row r="39" spans="2:10" s="79" customFormat="1" ht="24.75" customHeight="1" thickBot="1">
      <c r="B39" s="272" t="s">
        <v>8</v>
      </c>
      <c r="C39" s="273"/>
      <c r="D39" s="274"/>
      <c r="E39" s="46">
        <f aca="true" t="shared" si="10" ref="E39:J39">SUM(E36:E38)</f>
        <v>1009</v>
      </c>
      <c r="F39" s="46">
        <f t="shared" si="10"/>
        <v>712</v>
      </c>
      <c r="G39" s="46">
        <f t="shared" si="10"/>
        <v>1733</v>
      </c>
      <c r="H39" s="142">
        <f>SUM(E39:G39)</f>
        <v>3454</v>
      </c>
      <c r="I39" s="46">
        <f t="shared" si="10"/>
        <v>223.8192</v>
      </c>
      <c r="J39" s="46">
        <f t="shared" si="10"/>
        <v>224</v>
      </c>
    </row>
    <row r="40" spans="2:10" s="41" customFormat="1" ht="24.75" customHeight="1" thickTop="1">
      <c r="B40" s="275">
        <v>9</v>
      </c>
      <c r="C40" s="276" t="s">
        <v>414</v>
      </c>
      <c r="D40" s="16" t="s">
        <v>415</v>
      </c>
      <c r="E40" s="45">
        <v>301</v>
      </c>
      <c r="F40" s="45">
        <v>138</v>
      </c>
      <c r="G40" s="45">
        <v>314</v>
      </c>
      <c r="H40" s="140">
        <f t="shared" si="0"/>
        <v>753</v>
      </c>
      <c r="I40" s="43">
        <f t="shared" si="1"/>
        <v>48.7944</v>
      </c>
      <c r="J40" s="43">
        <f t="shared" si="2"/>
        <v>49</v>
      </c>
    </row>
    <row r="41" spans="2:10" s="41" customFormat="1" ht="24.75" customHeight="1">
      <c r="B41" s="275"/>
      <c r="C41" s="276"/>
      <c r="D41" s="16" t="s">
        <v>416</v>
      </c>
      <c r="E41" s="45">
        <v>292</v>
      </c>
      <c r="F41" s="45">
        <v>161</v>
      </c>
      <c r="G41" s="45">
        <v>389</v>
      </c>
      <c r="H41" s="141">
        <f t="shared" si="0"/>
        <v>842</v>
      </c>
      <c r="I41" s="42">
        <f t="shared" si="1"/>
        <v>54.561600000000006</v>
      </c>
      <c r="J41" s="42">
        <f t="shared" si="2"/>
        <v>55</v>
      </c>
    </row>
    <row r="42" spans="2:10" s="41" customFormat="1" ht="24.75" customHeight="1">
      <c r="B42" s="275"/>
      <c r="C42" s="276"/>
      <c r="D42" s="18" t="s">
        <v>417</v>
      </c>
      <c r="E42" s="45">
        <v>338</v>
      </c>
      <c r="F42" s="45">
        <v>189</v>
      </c>
      <c r="G42" s="45">
        <v>280</v>
      </c>
      <c r="H42" s="141">
        <f t="shared" si="0"/>
        <v>807</v>
      </c>
      <c r="I42" s="42">
        <f t="shared" si="1"/>
        <v>52.293600000000005</v>
      </c>
      <c r="J42" s="42">
        <f t="shared" si="2"/>
        <v>52</v>
      </c>
    </row>
    <row r="43" spans="2:10" s="41" customFormat="1" ht="24.75" customHeight="1">
      <c r="B43" s="275"/>
      <c r="C43" s="276"/>
      <c r="D43" s="16" t="s">
        <v>418</v>
      </c>
      <c r="E43" s="45">
        <v>252</v>
      </c>
      <c r="F43" s="45">
        <v>172</v>
      </c>
      <c r="G43" s="45">
        <v>360</v>
      </c>
      <c r="H43" s="141">
        <f t="shared" si="0"/>
        <v>784</v>
      </c>
      <c r="I43" s="42">
        <f t="shared" si="1"/>
        <v>50.803200000000004</v>
      </c>
      <c r="J43" s="42">
        <f t="shared" si="2"/>
        <v>51</v>
      </c>
    </row>
    <row r="44" spans="2:10" s="79" customFormat="1" ht="24.75" customHeight="1" thickBot="1">
      <c r="B44" s="272" t="s">
        <v>8</v>
      </c>
      <c r="C44" s="273"/>
      <c r="D44" s="274"/>
      <c r="E44" s="46">
        <f aca="true" t="shared" si="11" ref="E44:J44">SUM(E40:E43)</f>
        <v>1183</v>
      </c>
      <c r="F44" s="46">
        <f t="shared" si="11"/>
        <v>660</v>
      </c>
      <c r="G44" s="46">
        <f t="shared" si="11"/>
        <v>1343</v>
      </c>
      <c r="H44" s="142">
        <f t="shared" si="0"/>
        <v>3186</v>
      </c>
      <c r="I44" s="46">
        <f t="shared" si="11"/>
        <v>206.45280000000002</v>
      </c>
      <c r="J44" s="46">
        <f t="shared" si="11"/>
        <v>207</v>
      </c>
    </row>
    <row r="45" spans="2:10" s="41" customFormat="1" ht="24.75" customHeight="1" thickTop="1">
      <c r="B45" s="266">
        <v>10</v>
      </c>
      <c r="C45" s="268" t="s">
        <v>419</v>
      </c>
      <c r="D45" s="18" t="s">
        <v>419</v>
      </c>
      <c r="E45" s="45">
        <v>336</v>
      </c>
      <c r="F45" s="45">
        <v>211</v>
      </c>
      <c r="G45" s="45">
        <v>445</v>
      </c>
      <c r="H45" s="140">
        <f t="shared" si="0"/>
        <v>992</v>
      </c>
      <c r="I45" s="43">
        <f t="shared" si="1"/>
        <v>64.2816</v>
      </c>
      <c r="J45" s="43">
        <f t="shared" si="2"/>
        <v>64</v>
      </c>
    </row>
    <row r="46" spans="2:10" s="41" customFormat="1" ht="24.75" customHeight="1">
      <c r="B46" s="267"/>
      <c r="C46" s="269"/>
      <c r="D46" s="17" t="s">
        <v>420</v>
      </c>
      <c r="E46" s="45">
        <v>250</v>
      </c>
      <c r="F46" s="45">
        <v>220</v>
      </c>
      <c r="G46" s="45">
        <v>617</v>
      </c>
      <c r="H46" s="141">
        <f t="shared" si="0"/>
        <v>1087</v>
      </c>
      <c r="I46" s="42">
        <f t="shared" si="1"/>
        <v>70.4376</v>
      </c>
      <c r="J46" s="42">
        <f t="shared" si="2"/>
        <v>70</v>
      </c>
    </row>
    <row r="47" spans="2:10" s="79" customFormat="1" ht="24.75" customHeight="1" thickBot="1">
      <c r="B47" s="272" t="s">
        <v>8</v>
      </c>
      <c r="C47" s="273"/>
      <c r="D47" s="274"/>
      <c r="E47" s="46">
        <f aca="true" t="shared" si="12" ref="E47:J47">SUM(E45:E46)</f>
        <v>586</v>
      </c>
      <c r="F47" s="46">
        <f t="shared" si="12"/>
        <v>431</v>
      </c>
      <c r="G47" s="46">
        <f t="shared" si="12"/>
        <v>1062</v>
      </c>
      <c r="H47" s="142">
        <f>SUM(E47:G47)</f>
        <v>2079</v>
      </c>
      <c r="I47" s="46">
        <f t="shared" si="12"/>
        <v>134.7192</v>
      </c>
      <c r="J47" s="46">
        <f t="shared" si="12"/>
        <v>134</v>
      </c>
    </row>
    <row r="48" spans="2:10" s="41" customFormat="1" ht="24.75" customHeight="1" thickTop="1">
      <c r="B48" s="266">
        <v>11</v>
      </c>
      <c r="C48" s="268" t="s">
        <v>421</v>
      </c>
      <c r="D48" s="16" t="s">
        <v>422</v>
      </c>
      <c r="E48" s="45">
        <v>402</v>
      </c>
      <c r="F48" s="45">
        <v>163</v>
      </c>
      <c r="G48" s="45">
        <v>335</v>
      </c>
      <c r="H48" s="140">
        <f t="shared" si="0"/>
        <v>900</v>
      </c>
      <c r="I48" s="43">
        <f t="shared" si="1"/>
        <v>58.32000000000001</v>
      </c>
      <c r="J48" s="43">
        <f t="shared" si="2"/>
        <v>58</v>
      </c>
    </row>
    <row r="49" spans="2:10" s="41" customFormat="1" ht="24.75" customHeight="1">
      <c r="B49" s="266"/>
      <c r="C49" s="268"/>
      <c r="D49" s="18" t="s">
        <v>423</v>
      </c>
      <c r="E49" s="45">
        <v>420</v>
      </c>
      <c r="F49" s="45">
        <v>182</v>
      </c>
      <c r="G49" s="45">
        <v>337</v>
      </c>
      <c r="H49" s="141">
        <f t="shared" si="0"/>
        <v>939</v>
      </c>
      <c r="I49" s="42">
        <f t="shared" si="1"/>
        <v>60.84720000000001</v>
      </c>
      <c r="J49" s="42">
        <f t="shared" si="2"/>
        <v>61</v>
      </c>
    </row>
    <row r="50" spans="2:10" s="41" customFormat="1" ht="24.75" customHeight="1">
      <c r="B50" s="266"/>
      <c r="C50" s="268"/>
      <c r="D50" s="16" t="s">
        <v>424</v>
      </c>
      <c r="E50" s="45">
        <v>370</v>
      </c>
      <c r="F50" s="45">
        <v>194</v>
      </c>
      <c r="G50" s="45">
        <v>443</v>
      </c>
      <c r="H50" s="141">
        <f t="shared" si="0"/>
        <v>1007</v>
      </c>
      <c r="I50" s="42">
        <f t="shared" si="1"/>
        <v>65.2536</v>
      </c>
      <c r="J50" s="42">
        <f t="shared" si="2"/>
        <v>65</v>
      </c>
    </row>
    <row r="51" spans="2:10" s="41" customFormat="1" ht="24.75" customHeight="1">
      <c r="B51" s="266"/>
      <c r="C51" s="268"/>
      <c r="D51" s="16" t="s">
        <v>425</v>
      </c>
      <c r="E51" s="45">
        <v>465</v>
      </c>
      <c r="F51" s="45">
        <v>253</v>
      </c>
      <c r="G51" s="45">
        <v>435</v>
      </c>
      <c r="H51" s="141">
        <f t="shared" si="0"/>
        <v>1153</v>
      </c>
      <c r="I51" s="42">
        <f t="shared" si="1"/>
        <v>74.7144</v>
      </c>
      <c r="J51" s="42">
        <f t="shared" si="2"/>
        <v>75</v>
      </c>
    </row>
    <row r="52" spans="2:10" s="41" customFormat="1" ht="24.75" customHeight="1">
      <c r="B52" s="267"/>
      <c r="C52" s="269"/>
      <c r="D52" s="16" t="s">
        <v>426</v>
      </c>
      <c r="E52" s="45">
        <v>510</v>
      </c>
      <c r="F52" s="45">
        <v>222</v>
      </c>
      <c r="G52" s="45">
        <v>394</v>
      </c>
      <c r="H52" s="141">
        <f t="shared" si="0"/>
        <v>1126</v>
      </c>
      <c r="I52" s="42">
        <f t="shared" si="1"/>
        <v>72.9648</v>
      </c>
      <c r="J52" s="42">
        <f t="shared" si="2"/>
        <v>73</v>
      </c>
    </row>
    <row r="53" spans="2:10" s="79" customFormat="1" ht="24.75" customHeight="1" thickBot="1">
      <c r="B53" s="272" t="s">
        <v>8</v>
      </c>
      <c r="C53" s="273"/>
      <c r="D53" s="274"/>
      <c r="E53" s="46">
        <f aca="true" t="shared" si="13" ref="E53:J53">SUM(E48:E52)</f>
        <v>2167</v>
      </c>
      <c r="F53" s="46">
        <f t="shared" si="13"/>
        <v>1014</v>
      </c>
      <c r="G53" s="46">
        <f t="shared" si="13"/>
        <v>1944</v>
      </c>
      <c r="H53" s="142">
        <f t="shared" si="0"/>
        <v>5125</v>
      </c>
      <c r="I53" s="46">
        <f t="shared" si="13"/>
        <v>332.1</v>
      </c>
      <c r="J53" s="46">
        <f t="shared" si="13"/>
        <v>332</v>
      </c>
    </row>
    <row r="54" spans="2:10" s="41" customFormat="1" ht="24.75" customHeight="1" thickTop="1">
      <c r="B54" s="267">
        <v>12</v>
      </c>
      <c r="C54" s="269" t="s">
        <v>427</v>
      </c>
      <c r="D54" s="16" t="s">
        <v>428</v>
      </c>
      <c r="E54" s="45">
        <v>353</v>
      </c>
      <c r="F54" s="45">
        <v>201</v>
      </c>
      <c r="G54" s="45">
        <v>299</v>
      </c>
      <c r="H54" s="140">
        <f t="shared" si="0"/>
        <v>853</v>
      </c>
      <c r="I54" s="43">
        <f t="shared" si="1"/>
        <v>55.2744</v>
      </c>
      <c r="J54" s="43">
        <f t="shared" si="2"/>
        <v>55</v>
      </c>
    </row>
    <row r="55" spans="2:10" s="41" customFormat="1" ht="24.75" customHeight="1">
      <c r="B55" s="275"/>
      <c r="C55" s="276"/>
      <c r="D55" s="16" t="s">
        <v>429</v>
      </c>
      <c r="E55" s="45">
        <v>365</v>
      </c>
      <c r="F55" s="45">
        <v>179</v>
      </c>
      <c r="G55" s="45">
        <v>429</v>
      </c>
      <c r="H55" s="141">
        <f t="shared" si="0"/>
        <v>973</v>
      </c>
      <c r="I55" s="42">
        <f t="shared" si="1"/>
        <v>63.05040000000001</v>
      </c>
      <c r="J55" s="42">
        <f t="shared" si="2"/>
        <v>63</v>
      </c>
    </row>
    <row r="56" spans="2:10" s="41" customFormat="1" ht="24.75" customHeight="1">
      <c r="B56" s="275"/>
      <c r="C56" s="276"/>
      <c r="D56" s="16" t="s">
        <v>430</v>
      </c>
      <c r="E56" s="45">
        <v>431</v>
      </c>
      <c r="F56" s="45">
        <v>152</v>
      </c>
      <c r="G56" s="45">
        <v>314</v>
      </c>
      <c r="H56" s="141">
        <f>SUM(E56:G56)</f>
        <v>897</v>
      </c>
      <c r="I56" s="42">
        <f t="shared" si="1"/>
        <v>58.125600000000006</v>
      </c>
      <c r="J56" s="42">
        <f t="shared" si="2"/>
        <v>58</v>
      </c>
    </row>
    <row r="57" spans="2:10" s="41" customFormat="1" ht="24.75" customHeight="1">
      <c r="B57" s="275"/>
      <c r="C57" s="276"/>
      <c r="D57" s="18" t="s">
        <v>431</v>
      </c>
      <c r="E57" s="45">
        <v>497</v>
      </c>
      <c r="F57" s="45">
        <v>248</v>
      </c>
      <c r="G57" s="45">
        <v>624</v>
      </c>
      <c r="H57" s="141">
        <f t="shared" si="0"/>
        <v>1369</v>
      </c>
      <c r="I57" s="42">
        <f t="shared" si="1"/>
        <v>88.7112</v>
      </c>
      <c r="J57" s="42">
        <f t="shared" si="2"/>
        <v>89</v>
      </c>
    </row>
    <row r="58" spans="2:10" s="41" customFormat="1" ht="24.75" customHeight="1">
      <c r="B58" s="275"/>
      <c r="C58" s="276"/>
      <c r="D58" s="18" t="s">
        <v>432</v>
      </c>
      <c r="E58" s="45">
        <v>392</v>
      </c>
      <c r="F58" s="45">
        <v>179</v>
      </c>
      <c r="G58" s="45">
        <v>359</v>
      </c>
      <c r="H58" s="141">
        <f t="shared" si="0"/>
        <v>930</v>
      </c>
      <c r="I58" s="42">
        <f t="shared" si="1"/>
        <v>60.26400000000001</v>
      </c>
      <c r="J58" s="42">
        <f t="shared" si="2"/>
        <v>60</v>
      </c>
    </row>
    <row r="59" spans="2:10" s="79" customFormat="1" ht="24.75" customHeight="1" thickBot="1">
      <c r="B59" s="272" t="s">
        <v>8</v>
      </c>
      <c r="C59" s="273"/>
      <c r="D59" s="274"/>
      <c r="E59" s="46">
        <f aca="true" t="shared" si="14" ref="E59:J59">SUM(E54:E58)</f>
        <v>2038</v>
      </c>
      <c r="F59" s="46">
        <f t="shared" si="14"/>
        <v>959</v>
      </c>
      <c r="G59" s="46">
        <f t="shared" si="14"/>
        <v>2025</v>
      </c>
      <c r="H59" s="142">
        <f t="shared" si="0"/>
        <v>5022</v>
      </c>
      <c r="I59" s="46">
        <f t="shared" si="14"/>
        <v>325.42560000000003</v>
      </c>
      <c r="J59" s="46">
        <f t="shared" si="14"/>
        <v>325</v>
      </c>
    </row>
    <row r="60" spans="2:10" s="79" customFormat="1" ht="24.75" customHeight="1" thickBot="1" thickTop="1">
      <c r="B60" s="278" t="s">
        <v>59</v>
      </c>
      <c r="C60" s="279"/>
      <c r="D60" s="280"/>
      <c r="E60" s="48">
        <f aca="true" t="shared" si="15" ref="E60:J60">E59+E53+E47+E44+E39+E35+E29+E24+E19+E16+E12+E8</f>
        <v>14851</v>
      </c>
      <c r="F60" s="48">
        <f t="shared" si="15"/>
        <v>9598</v>
      </c>
      <c r="G60" s="48">
        <f t="shared" si="15"/>
        <v>22223</v>
      </c>
      <c r="H60" s="143">
        <f t="shared" si="0"/>
        <v>46672</v>
      </c>
      <c r="I60" s="48">
        <f t="shared" si="15"/>
        <v>3024.3456</v>
      </c>
      <c r="J60" s="191">
        <f t="shared" si="15"/>
        <v>3025</v>
      </c>
    </row>
    <row r="61" spans="2:7" ht="19.5" thickTop="1">
      <c r="B61" s="2"/>
      <c r="C61" s="55"/>
      <c r="D61" s="2"/>
      <c r="E61" s="3"/>
      <c r="F61" s="3"/>
      <c r="G61" s="3"/>
    </row>
    <row r="62" spans="2:7" ht="18.75">
      <c r="B62" s="2"/>
      <c r="C62" s="57"/>
      <c r="D62" s="4"/>
      <c r="E62" s="2"/>
      <c r="F62" s="2"/>
      <c r="G62" s="2"/>
    </row>
    <row r="63" spans="2:7" ht="18.75">
      <c r="B63" s="5"/>
      <c r="C63" s="59"/>
      <c r="D63" s="7"/>
      <c r="E63" s="8"/>
      <c r="F63" s="5"/>
      <c r="G63" s="5"/>
    </row>
    <row r="64" spans="2:7" ht="18.75">
      <c r="B64" s="5"/>
      <c r="C64" s="59"/>
      <c r="D64" s="7"/>
      <c r="E64" s="8"/>
      <c r="F64" s="5"/>
      <c r="G64" s="5"/>
    </row>
    <row r="65" spans="2:7" ht="18.75">
      <c r="B65" s="5"/>
      <c r="C65" s="59"/>
      <c r="D65" s="7"/>
      <c r="E65" s="8"/>
      <c r="F65" s="8"/>
      <c r="G65" s="8"/>
    </row>
    <row r="66" spans="2:7" ht="18.75">
      <c r="B66" s="5"/>
      <c r="C66" s="59"/>
      <c r="D66" s="7"/>
      <c r="E66" s="8"/>
      <c r="F66" s="8"/>
      <c r="G66" s="8"/>
    </row>
    <row r="67" spans="2:7" ht="18.75">
      <c r="B67" s="5"/>
      <c r="C67" s="59"/>
      <c r="D67" s="7"/>
      <c r="E67" s="8"/>
      <c r="F67" s="8"/>
      <c r="G67" s="8"/>
    </row>
    <row r="68" spans="2:7" ht="18.75">
      <c r="B68" s="9"/>
      <c r="C68" s="173"/>
      <c r="D68" s="1"/>
      <c r="E68" s="11"/>
      <c r="F68" s="11"/>
      <c r="G68" s="11"/>
    </row>
  </sheetData>
  <sheetProtection/>
  <mergeCells count="49">
    <mergeCell ref="J4:J5"/>
    <mergeCell ref="L5:L6"/>
    <mergeCell ref="I4:I5"/>
    <mergeCell ref="H4:H5"/>
    <mergeCell ref="E4:E5"/>
    <mergeCell ref="B39:D39"/>
    <mergeCell ref="B40:B43"/>
    <mergeCell ref="C40:C43"/>
    <mergeCell ref="B44:D44"/>
    <mergeCell ref="B45:B46"/>
    <mergeCell ref="C45:C46"/>
    <mergeCell ref="B29:D29"/>
    <mergeCell ref="B30:B34"/>
    <mergeCell ref="C30:C34"/>
    <mergeCell ref="B35:D35"/>
    <mergeCell ref="B36:B38"/>
    <mergeCell ref="C36:C38"/>
    <mergeCell ref="B60:D60"/>
    <mergeCell ref="B47:D47"/>
    <mergeCell ref="B48:B52"/>
    <mergeCell ref="C48:C52"/>
    <mergeCell ref="B53:D53"/>
    <mergeCell ref="B54:B58"/>
    <mergeCell ref="C54:C58"/>
    <mergeCell ref="B59:D59"/>
    <mergeCell ref="B19:D19"/>
    <mergeCell ref="B20:B23"/>
    <mergeCell ref="C20:C23"/>
    <mergeCell ref="B24:D24"/>
    <mergeCell ref="B25:B28"/>
    <mergeCell ref="C25:C28"/>
    <mergeCell ref="B12:D12"/>
    <mergeCell ref="B13:B15"/>
    <mergeCell ref="C13:C15"/>
    <mergeCell ref="B16:D16"/>
    <mergeCell ref="B17:B18"/>
    <mergeCell ref="C17:C18"/>
    <mergeCell ref="B9:B11"/>
    <mergeCell ref="C9:C11"/>
    <mergeCell ref="G4:G5"/>
    <mergeCell ref="B6:B7"/>
    <mergeCell ref="C6:C7"/>
    <mergeCell ref="B8:D8"/>
    <mergeCell ref="B2:G2"/>
    <mergeCell ref="B3:G3"/>
    <mergeCell ref="B4:B5"/>
    <mergeCell ref="C4:C5"/>
    <mergeCell ref="D4:D5"/>
    <mergeCell ref="F4:F5"/>
  </mergeCells>
  <printOptions/>
  <pageMargins left="0.45" right="0.2" top="0.25" bottom="0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5"/>
  <sheetViews>
    <sheetView zoomScalePageLayoutView="0" workbookViewId="0" topLeftCell="A61">
      <selection activeCell="J68" sqref="J68"/>
    </sheetView>
  </sheetViews>
  <sheetFormatPr defaultColWidth="9.140625" defaultRowHeight="15"/>
  <cols>
    <col min="1" max="1" width="2.28125" style="0" customWidth="1"/>
    <col min="2" max="2" width="5.140625" style="0" customWidth="1"/>
    <col min="3" max="3" width="17.7109375" style="0" customWidth="1"/>
    <col min="4" max="4" width="17.57421875" style="0" customWidth="1"/>
    <col min="5" max="5" width="12.00390625" style="0" customWidth="1"/>
    <col min="6" max="6" width="11.140625" style="0" customWidth="1"/>
    <col min="7" max="7" width="11.421875" style="0" customWidth="1"/>
    <col min="9" max="9" width="9.140625" style="0" hidden="1" customWidth="1"/>
    <col min="10" max="10" width="9.140625" style="0" customWidth="1"/>
  </cols>
  <sheetData>
    <row r="2" spans="2:7" ht="18.75">
      <c r="B2" s="301" t="s">
        <v>433</v>
      </c>
      <c r="C2" s="301"/>
      <c r="D2" s="301"/>
      <c r="E2" s="301"/>
      <c r="F2" s="301"/>
      <c r="G2" s="301"/>
    </row>
    <row r="3" spans="2:10" s="41" customFormat="1" ht="15" customHeight="1">
      <c r="B3" s="302" t="s">
        <v>1</v>
      </c>
      <c r="C3" s="302" t="s">
        <v>2</v>
      </c>
      <c r="D3" s="304" t="s">
        <v>3</v>
      </c>
      <c r="E3" s="306" t="s">
        <v>1409</v>
      </c>
      <c r="F3" s="306" t="s">
        <v>1407</v>
      </c>
      <c r="G3" s="306" t="s">
        <v>1408</v>
      </c>
      <c r="H3" s="322" t="s">
        <v>8</v>
      </c>
      <c r="I3" s="257" t="s">
        <v>1410</v>
      </c>
      <c r="J3" s="281"/>
    </row>
    <row r="4" spans="2:10" s="41" customFormat="1" ht="18.75">
      <c r="B4" s="303"/>
      <c r="C4" s="303"/>
      <c r="D4" s="305"/>
      <c r="E4" s="307"/>
      <c r="F4" s="307"/>
      <c r="G4" s="307"/>
      <c r="H4" s="323"/>
      <c r="I4" s="257"/>
      <c r="J4" s="282"/>
    </row>
    <row r="5" spans="2:10" s="41" customFormat="1" ht="24.75" customHeight="1">
      <c r="B5" s="312">
        <v>1</v>
      </c>
      <c r="C5" s="313" t="s">
        <v>434</v>
      </c>
      <c r="D5" s="52" t="s">
        <v>435</v>
      </c>
      <c r="E5" s="104">
        <v>391</v>
      </c>
      <c r="F5" s="104">
        <v>369</v>
      </c>
      <c r="G5" s="104">
        <v>1021</v>
      </c>
      <c r="H5" s="105">
        <f>SUM(E5:G5)</f>
        <v>1781</v>
      </c>
      <c r="I5" s="105">
        <f>SUM(H5/100)*6.44</f>
        <v>114.6964</v>
      </c>
      <c r="J5" s="42">
        <f>ROUND(I5,0)</f>
        <v>115</v>
      </c>
    </row>
    <row r="6" spans="2:10" s="41" customFormat="1" ht="24.75" customHeight="1">
      <c r="B6" s="308"/>
      <c r="C6" s="310"/>
      <c r="D6" s="52" t="s">
        <v>436</v>
      </c>
      <c r="E6" s="104">
        <v>309</v>
      </c>
      <c r="F6" s="104">
        <v>299</v>
      </c>
      <c r="G6" s="104">
        <v>697</v>
      </c>
      <c r="H6" s="105">
        <f aca="true" t="shared" si="0" ref="H6:H68">SUM(E6:G6)</f>
        <v>1305</v>
      </c>
      <c r="I6" s="105">
        <f aca="true" t="shared" si="1" ref="I6:I68">SUM(H6/100)*6.44</f>
        <v>84.04200000000002</v>
      </c>
      <c r="J6" s="42">
        <f aca="true" t="shared" si="2" ref="J6:J66">ROUND(I6,0)</f>
        <v>84</v>
      </c>
    </row>
    <row r="7" spans="2:10" s="41" customFormat="1" ht="24.75" customHeight="1">
      <c r="B7" s="309"/>
      <c r="C7" s="311"/>
      <c r="D7" s="52" t="s">
        <v>437</v>
      </c>
      <c r="E7" s="104">
        <v>493</v>
      </c>
      <c r="F7" s="104">
        <v>424</v>
      </c>
      <c r="G7" s="104">
        <v>1192</v>
      </c>
      <c r="H7" s="105">
        <f t="shared" si="0"/>
        <v>2109</v>
      </c>
      <c r="I7" s="105">
        <f t="shared" si="1"/>
        <v>135.8196</v>
      </c>
      <c r="J7" s="42">
        <f t="shared" si="2"/>
        <v>136</v>
      </c>
    </row>
    <row r="8" spans="2:10" s="79" customFormat="1" ht="24.75" customHeight="1" thickBot="1">
      <c r="B8" s="314" t="s">
        <v>8</v>
      </c>
      <c r="C8" s="315"/>
      <c r="D8" s="316"/>
      <c r="E8" s="107">
        <f>SUM(E5:E7)</f>
        <v>1193</v>
      </c>
      <c r="F8" s="107">
        <f>SUM(F5:F7)</f>
        <v>1092</v>
      </c>
      <c r="G8" s="107">
        <f>SUM(G5:G7)</f>
        <v>2910</v>
      </c>
      <c r="H8" s="108">
        <f t="shared" si="0"/>
        <v>5195</v>
      </c>
      <c r="I8" s="108">
        <f t="shared" si="1"/>
        <v>334.55800000000005</v>
      </c>
      <c r="J8" s="107">
        <f>SUM(J5:J7)</f>
        <v>335</v>
      </c>
    </row>
    <row r="9" spans="2:10" s="41" customFormat="1" ht="24.75" customHeight="1" thickTop="1">
      <c r="B9" s="308">
        <v>2</v>
      </c>
      <c r="C9" s="310" t="s">
        <v>438</v>
      </c>
      <c r="D9" s="53" t="s">
        <v>439</v>
      </c>
      <c r="E9" s="104">
        <v>736</v>
      </c>
      <c r="F9" s="104">
        <v>759</v>
      </c>
      <c r="G9" s="104">
        <v>2400</v>
      </c>
      <c r="H9" s="109">
        <f t="shared" si="0"/>
        <v>3895</v>
      </c>
      <c r="I9" s="109">
        <f t="shared" si="1"/>
        <v>250.83800000000002</v>
      </c>
      <c r="J9" s="43">
        <f t="shared" si="2"/>
        <v>251</v>
      </c>
    </row>
    <row r="10" spans="2:10" s="41" customFormat="1" ht="24.75" customHeight="1">
      <c r="B10" s="308"/>
      <c r="C10" s="310"/>
      <c r="D10" s="52" t="s">
        <v>440</v>
      </c>
      <c r="E10" s="104">
        <v>518</v>
      </c>
      <c r="F10" s="104">
        <v>473</v>
      </c>
      <c r="G10" s="104">
        <v>1237</v>
      </c>
      <c r="H10" s="105">
        <f t="shared" si="0"/>
        <v>2228</v>
      </c>
      <c r="I10" s="105">
        <f t="shared" si="1"/>
        <v>143.4832</v>
      </c>
      <c r="J10" s="42">
        <f t="shared" si="2"/>
        <v>143</v>
      </c>
    </row>
    <row r="11" spans="2:10" s="41" customFormat="1" ht="24.75" customHeight="1">
      <c r="B11" s="309"/>
      <c r="C11" s="311"/>
      <c r="D11" s="52" t="s">
        <v>441</v>
      </c>
      <c r="E11" s="104">
        <v>706</v>
      </c>
      <c r="F11" s="104">
        <v>528</v>
      </c>
      <c r="G11" s="104">
        <v>1654</v>
      </c>
      <c r="H11" s="105">
        <f t="shared" si="0"/>
        <v>2888</v>
      </c>
      <c r="I11" s="105">
        <f t="shared" si="1"/>
        <v>185.9872</v>
      </c>
      <c r="J11" s="42">
        <f t="shared" si="2"/>
        <v>186</v>
      </c>
    </row>
    <row r="12" spans="2:10" s="79" customFormat="1" ht="24.75" customHeight="1" thickBot="1">
      <c r="B12" s="314" t="s">
        <v>8</v>
      </c>
      <c r="C12" s="315"/>
      <c r="D12" s="316"/>
      <c r="E12" s="107">
        <f>SUM(E9:E11)</f>
        <v>1960</v>
      </c>
      <c r="F12" s="107">
        <f>SUM(F9:F11)</f>
        <v>1760</v>
      </c>
      <c r="G12" s="107">
        <f>SUM(G9:G11)</f>
        <v>5291</v>
      </c>
      <c r="H12" s="108">
        <f t="shared" si="0"/>
        <v>9011</v>
      </c>
      <c r="I12" s="108">
        <f t="shared" si="1"/>
        <v>580.3084</v>
      </c>
      <c r="J12" s="107">
        <f>SUM(J9:J11)</f>
        <v>580</v>
      </c>
    </row>
    <row r="13" spans="2:10" s="41" customFormat="1" ht="24.75" customHeight="1" thickTop="1">
      <c r="B13" s="308">
        <v>3</v>
      </c>
      <c r="C13" s="310" t="s">
        <v>442</v>
      </c>
      <c r="D13" s="53" t="s">
        <v>443</v>
      </c>
      <c r="E13" s="104">
        <v>454</v>
      </c>
      <c r="F13" s="104">
        <v>390</v>
      </c>
      <c r="G13" s="104">
        <v>1005</v>
      </c>
      <c r="H13" s="109">
        <f t="shared" si="0"/>
        <v>1849</v>
      </c>
      <c r="I13" s="109">
        <f t="shared" si="1"/>
        <v>119.0756</v>
      </c>
      <c r="J13" s="43">
        <f t="shared" si="2"/>
        <v>119</v>
      </c>
    </row>
    <row r="14" spans="2:10" s="41" customFormat="1" ht="24.75" customHeight="1">
      <c r="B14" s="309"/>
      <c r="C14" s="311"/>
      <c r="D14" s="52" t="s">
        <v>444</v>
      </c>
      <c r="E14" s="104">
        <v>393</v>
      </c>
      <c r="F14" s="104">
        <v>401</v>
      </c>
      <c r="G14" s="104">
        <v>1183</v>
      </c>
      <c r="H14" s="105">
        <f>SUM(E14:G14)</f>
        <v>1977</v>
      </c>
      <c r="I14" s="105">
        <f t="shared" si="1"/>
        <v>127.31880000000001</v>
      </c>
      <c r="J14" s="42">
        <f t="shared" si="2"/>
        <v>127</v>
      </c>
    </row>
    <row r="15" spans="2:10" s="79" customFormat="1" ht="24.75" customHeight="1" thickBot="1">
      <c r="B15" s="314" t="s">
        <v>8</v>
      </c>
      <c r="C15" s="315"/>
      <c r="D15" s="316"/>
      <c r="E15" s="107">
        <f>SUM(E13:E14)</f>
        <v>847</v>
      </c>
      <c r="F15" s="107">
        <f>SUM(F13:F14)</f>
        <v>791</v>
      </c>
      <c r="G15" s="107">
        <f>SUM(G13:G14)</f>
        <v>2188</v>
      </c>
      <c r="H15" s="108">
        <f t="shared" si="0"/>
        <v>3826</v>
      </c>
      <c r="I15" s="108">
        <f t="shared" si="1"/>
        <v>246.3944</v>
      </c>
      <c r="J15" s="192">
        <f>SUM(J13:J14)</f>
        <v>246</v>
      </c>
    </row>
    <row r="16" spans="2:10" s="41" customFormat="1" ht="24.75" customHeight="1" thickTop="1">
      <c r="B16" s="317">
        <v>4</v>
      </c>
      <c r="C16" s="318" t="s">
        <v>445</v>
      </c>
      <c r="D16" s="53" t="s">
        <v>446</v>
      </c>
      <c r="E16" s="104">
        <v>397</v>
      </c>
      <c r="F16" s="104">
        <v>299</v>
      </c>
      <c r="G16" s="104">
        <v>734</v>
      </c>
      <c r="H16" s="109">
        <f t="shared" si="0"/>
        <v>1430</v>
      </c>
      <c r="I16" s="109">
        <f t="shared" si="1"/>
        <v>92.09200000000001</v>
      </c>
      <c r="J16" s="42">
        <f t="shared" si="2"/>
        <v>92</v>
      </c>
    </row>
    <row r="17" spans="2:10" s="41" customFormat="1" ht="24.75" customHeight="1">
      <c r="B17" s="308"/>
      <c r="C17" s="310"/>
      <c r="D17" s="52" t="s">
        <v>447</v>
      </c>
      <c r="E17" s="104">
        <v>887</v>
      </c>
      <c r="F17" s="104">
        <v>672</v>
      </c>
      <c r="G17" s="104">
        <v>1307</v>
      </c>
      <c r="H17" s="105">
        <f t="shared" si="0"/>
        <v>2866</v>
      </c>
      <c r="I17" s="105">
        <f t="shared" si="1"/>
        <v>184.5704</v>
      </c>
      <c r="J17" s="42">
        <f t="shared" si="2"/>
        <v>185</v>
      </c>
    </row>
    <row r="18" spans="2:10" s="41" customFormat="1" ht="24.75" customHeight="1">
      <c r="B18" s="308"/>
      <c r="C18" s="310"/>
      <c r="D18" s="52" t="s">
        <v>448</v>
      </c>
      <c r="E18" s="104">
        <v>560</v>
      </c>
      <c r="F18" s="104">
        <v>539</v>
      </c>
      <c r="G18" s="104">
        <v>714</v>
      </c>
      <c r="H18" s="105">
        <f t="shared" si="0"/>
        <v>1813</v>
      </c>
      <c r="I18" s="105">
        <f t="shared" si="1"/>
        <v>116.7572</v>
      </c>
      <c r="J18" s="42">
        <f t="shared" si="2"/>
        <v>117</v>
      </c>
    </row>
    <row r="19" spans="2:10" s="41" customFormat="1" ht="24.75" customHeight="1">
      <c r="B19" s="309"/>
      <c r="C19" s="311"/>
      <c r="D19" s="52" t="s">
        <v>449</v>
      </c>
      <c r="E19" s="104">
        <v>415</v>
      </c>
      <c r="F19" s="104">
        <v>339</v>
      </c>
      <c r="G19" s="104">
        <v>783</v>
      </c>
      <c r="H19" s="105">
        <f t="shared" si="0"/>
        <v>1537</v>
      </c>
      <c r="I19" s="105">
        <f t="shared" si="1"/>
        <v>98.9828</v>
      </c>
      <c r="J19" s="42">
        <f t="shared" si="2"/>
        <v>99</v>
      </c>
    </row>
    <row r="20" spans="2:10" s="79" customFormat="1" ht="24.75" customHeight="1" thickBot="1">
      <c r="B20" s="314" t="s">
        <v>8</v>
      </c>
      <c r="C20" s="315"/>
      <c r="D20" s="316"/>
      <c r="E20" s="107">
        <f>SUM(E16:E19)</f>
        <v>2259</v>
      </c>
      <c r="F20" s="107">
        <f>SUM(F16:F19)</f>
        <v>1849</v>
      </c>
      <c r="G20" s="107">
        <f>SUM(G16:G19)</f>
        <v>3538</v>
      </c>
      <c r="H20" s="108">
        <f t="shared" si="0"/>
        <v>7646</v>
      </c>
      <c r="I20" s="108">
        <f t="shared" si="1"/>
        <v>492.4024</v>
      </c>
      <c r="J20" s="107">
        <f>SUM(J16:J19)</f>
        <v>493</v>
      </c>
    </row>
    <row r="21" spans="2:10" s="41" customFormat="1" ht="24.75" customHeight="1" thickTop="1">
      <c r="B21" s="319">
        <v>5</v>
      </c>
      <c r="C21" s="320" t="s">
        <v>450</v>
      </c>
      <c r="D21" s="52" t="s">
        <v>451</v>
      </c>
      <c r="E21" s="104">
        <v>448</v>
      </c>
      <c r="F21" s="104">
        <v>282</v>
      </c>
      <c r="G21" s="104">
        <v>701</v>
      </c>
      <c r="H21" s="109">
        <f>SUM(E21:G21)</f>
        <v>1431</v>
      </c>
      <c r="I21" s="109">
        <f t="shared" si="1"/>
        <v>92.1564</v>
      </c>
      <c r="J21" s="43">
        <f t="shared" si="2"/>
        <v>92</v>
      </c>
    </row>
    <row r="22" spans="2:10" s="41" customFormat="1" ht="24.75" customHeight="1">
      <c r="B22" s="319"/>
      <c r="C22" s="320"/>
      <c r="D22" s="52" t="s">
        <v>452</v>
      </c>
      <c r="E22" s="104">
        <v>592</v>
      </c>
      <c r="F22" s="104">
        <v>364</v>
      </c>
      <c r="G22" s="104">
        <v>759</v>
      </c>
      <c r="H22" s="105">
        <f t="shared" si="0"/>
        <v>1715</v>
      </c>
      <c r="I22" s="105">
        <f t="shared" si="1"/>
        <v>110.446</v>
      </c>
      <c r="J22" s="42">
        <f t="shared" si="2"/>
        <v>110</v>
      </c>
    </row>
    <row r="23" spans="2:10" s="41" customFormat="1" ht="24.75" customHeight="1">
      <c r="B23" s="319"/>
      <c r="C23" s="320"/>
      <c r="D23" s="52" t="s">
        <v>453</v>
      </c>
      <c r="E23" s="104">
        <v>298</v>
      </c>
      <c r="F23" s="104">
        <v>204</v>
      </c>
      <c r="G23" s="104">
        <v>435</v>
      </c>
      <c r="H23" s="105">
        <f t="shared" si="0"/>
        <v>937</v>
      </c>
      <c r="I23" s="105">
        <f t="shared" si="1"/>
        <v>60.3428</v>
      </c>
      <c r="J23" s="42">
        <f t="shared" si="2"/>
        <v>60</v>
      </c>
    </row>
    <row r="24" spans="2:10" s="41" customFormat="1" ht="24.75" customHeight="1">
      <c r="B24" s="319"/>
      <c r="C24" s="320"/>
      <c r="D24" s="52" t="s">
        <v>454</v>
      </c>
      <c r="E24" s="104">
        <v>490</v>
      </c>
      <c r="F24" s="104">
        <v>298</v>
      </c>
      <c r="G24" s="104">
        <v>637</v>
      </c>
      <c r="H24" s="105">
        <f>SUM(E24:G24)</f>
        <v>1425</v>
      </c>
      <c r="I24" s="105">
        <f t="shared" si="1"/>
        <v>91.77000000000001</v>
      </c>
      <c r="J24" s="42">
        <f t="shared" si="2"/>
        <v>92</v>
      </c>
    </row>
    <row r="25" spans="2:10" s="79" customFormat="1" ht="24.75" customHeight="1" thickBot="1">
      <c r="B25" s="314" t="s">
        <v>8</v>
      </c>
      <c r="C25" s="315"/>
      <c r="D25" s="316"/>
      <c r="E25" s="107">
        <f>SUM(E21:E24)</f>
        <v>1828</v>
      </c>
      <c r="F25" s="107">
        <f>SUM(F21:F24)</f>
        <v>1148</v>
      </c>
      <c r="G25" s="107">
        <f>SUM(G21:G24)</f>
        <v>2532</v>
      </c>
      <c r="H25" s="108">
        <f t="shared" si="0"/>
        <v>5508</v>
      </c>
      <c r="I25" s="108">
        <f t="shared" si="1"/>
        <v>354.71520000000004</v>
      </c>
      <c r="J25" s="107">
        <f>SUM(J21:J24)</f>
        <v>354</v>
      </c>
    </row>
    <row r="26" spans="2:10" s="41" customFormat="1" ht="24.75" customHeight="1" thickTop="1">
      <c r="B26" s="319">
        <v>6</v>
      </c>
      <c r="C26" s="320" t="s">
        <v>455</v>
      </c>
      <c r="D26" s="52" t="s">
        <v>456</v>
      </c>
      <c r="E26" s="104">
        <v>542</v>
      </c>
      <c r="F26" s="104">
        <v>372</v>
      </c>
      <c r="G26" s="104">
        <v>828</v>
      </c>
      <c r="H26" s="109">
        <f t="shared" si="0"/>
        <v>1742</v>
      </c>
      <c r="I26" s="109">
        <f t="shared" si="1"/>
        <v>112.18480000000002</v>
      </c>
      <c r="J26" s="43">
        <f t="shared" si="2"/>
        <v>112</v>
      </c>
    </row>
    <row r="27" spans="2:10" s="41" customFormat="1" ht="24.75" customHeight="1">
      <c r="B27" s="319"/>
      <c r="C27" s="320"/>
      <c r="D27" s="52" t="s">
        <v>457</v>
      </c>
      <c r="E27" s="104">
        <v>465</v>
      </c>
      <c r="F27" s="104">
        <v>264</v>
      </c>
      <c r="G27" s="104">
        <v>639</v>
      </c>
      <c r="H27" s="105">
        <f t="shared" si="0"/>
        <v>1368</v>
      </c>
      <c r="I27" s="105">
        <f t="shared" si="1"/>
        <v>88.09920000000001</v>
      </c>
      <c r="J27" s="42">
        <f t="shared" si="2"/>
        <v>88</v>
      </c>
    </row>
    <row r="28" spans="2:10" s="41" customFormat="1" ht="24.75" customHeight="1">
      <c r="B28" s="319"/>
      <c r="C28" s="320"/>
      <c r="D28" s="52" t="s">
        <v>458</v>
      </c>
      <c r="E28" s="104">
        <v>406</v>
      </c>
      <c r="F28" s="104">
        <v>249</v>
      </c>
      <c r="G28" s="104">
        <v>563</v>
      </c>
      <c r="H28" s="105">
        <f t="shared" si="0"/>
        <v>1218</v>
      </c>
      <c r="I28" s="105">
        <f t="shared" si="1"/>
        <v>78.4392</v>
      </c>
      <c r="J28" s="42">
        <f t="shared" si="2"/>
        <v>78</v>
      </c>
    </row>
    <row r="29" spans="2:10" s="41" customFormat="1" ht="24.75" customHeight="1">
      <c r="B29" s="319"/>
      <c r="C29" s="320"/>
      <c r="D29" s="52" t="s">
        <v>459</v>
      </c>
      <c r="E29" s="104">
        <v>396</v>
      </c>
      <c r="F29" s="104">
        <v>315</v>
      </c>
      <c r="G29" s="104">
        <v>684</v>
      </c>
      <c r="H29" s="105">
        <f>SUM(E29:G29)</f>
        <v>1395</v>
      </c>
      <c r="I29" s="105">
        <f t="shared" si="1"/>
        <v>89.838</v>
      </c>
      <c r="J29" s="42">
        <f t="shared" si="2"/>
        <v>90</v>
      </c>
    </row>
    <row r="30" spans="2:10" s="79" customFormat="1" ht="24.75" customHeight="1" thickBot="1">
      <c r="B30" s="321" t="s">
        <v>8</v>
      </c>
      <c r="C30" s="321"/>
      <c r="D30" s="321"/>
      <c r="E30" s="107">
        <f>SUM(E26:E29)</f>
        <v>1809</v>
      </c>
      <c r="F30" s="107">
        <f>SUM(F26:F29)</f>
        <v>1200</v>
      </c>
      <c r="G30" s="107">
        <f>SUM(G26:G29)</f>
        <v>2714</v>
      </c>
      <c r="H30" s="108">
        <f t="shared" si="0"/>
        <v>5723</v>
      </c>
      <c r="I30" s="108">
        <f t="shared" si="1"/>
        <v>368.5612</v>
      </c>
      <c r="J30" s="107">
        <f>SUM(J26:J29)</f>
        <v>368</v>
      </c>
    </row>
    <row r="31" spans="2:10" s="41" customFormat="1" ht="24.75" customHeight="1" thickTop="1">
      <c r="B31" s="308">
        <v>7</v>
      </c>
      <c r="C31" s="310" t="s">
        <v>460</v>
      </c>
      <c r="D31" s="53" t="s">
        <v>461</v>
      </c>
      <c r="E31" s="104">
        <v>307</v>
      </c>
      <c r="F31" s="104">
        <v>258</v>
      </c>
      <c r="G31" s="104">
        <v>688</v>
      </c>
      <c r="H31" s="109">
        <f t="shared" si="0"/>
        <v>1253</v>
      </c>
      <c r="I31" s="109">
        <f t="shared" si="1"/>
        <v>80.6932</v>
      </c>
      <c r="J31" s="43">
        <f t="shared" si="2"/>
        <v>81</v>
      </c>
    </row>
    <row r="32" spans="2:10" s="41" customFormat="1" ht="24.75" customHeight="1">
      <c r="B32" s="309"/>
      <c r="C32" s="311"/>
      <c r="D32" s="52" t="s">
        <v>462</v>
      </c>
      <c r="E32" s="104">
        <v>433</v>
      </c>
      <c r="F32" s="104">
        <v>353</v>
      </c>
      <c r="G32" s="104">
        <v>730</v>
      </c>
      <c r="H32" s="105">
        <f t="shared" si="0"/>
        <v>1516</v>
      </c>
      <c r="I32" s="105">
        <f t="shared" si="1"/>
        <v>97.63040000000001</v>
      </c>
      <c r="J32" s="42">
        <f t="shared" si="2"/>
        <v>98</v>
      </c>
    </row>
    <row r="33" spans="2:10" s="79" customFormat="1" ht="24.75" customHeight="1" thickBot="1">
      <c r="B33" s="314" t="s">
        <v>8</v>
      </c>
      <c r="C33" s="315"/>
      <c r="D33" s="316"/>
      <c r="E33" s="107">
        <f>SUM(E31:E32)</f>
        <v>740</v>
      </c>
      <c r="F33" s="107">
        <f>SUM(F31:F32)</f>
        <v>611</v>
      </c>
      <c r="G33" s="107">
        <f>SUM(G31:G32)</f>
        <v>1418</v>
      </c>
      <c r="H33" s="108">
        <f t="shared" si="0"/>
        <v>2769</v>
      </c>
      <c r="I33" s="108">
        <f t="shared" si="1"/>
        <v>178.32360000000003</v>
      </c>
      <c r="J33" s="107">
        <f>SUM(J31:J32)</f>
        <v>179</v>
      </c>
    </row>
    <row r="34" spans="2:10" s="41" customFormat="1" ht="24" customHeight="1" thickTop="1">
      <c r="B34" s="308">
        <v>8</v>
      </c>
      <c r="C34" s="310" t="s">
        <v>463</v>
      </c>
      <c r="D34" s="53" t="s">
        <v>464</v>
      </c>
      <c r="E34" s="110">
        <v>631</v>
      </c>
      <c r="F34" s="110">
        <v>577</v>
      </c>
      <c r="G34" s="110">
        <v>1447</v>
      </c>
      <c r="H34" s="109">
        <f t="shared" si="0"/>
        <v>2655</v>
      </c>
      <c r="I34" s="109">
        <f t="shared" si="1"/>
        <v>170.98200000000003</v>
      </c>
      <c r="J34" s="43">
        <f t="shared" si="2"/>
        <v>171</v>
      </c>
    </row>
    <row r="35" spans="2:10" s="41" customFormat="1" ht="24" customHeight="1">
      <c r="B35" s="308"/>
      <c r="C35" s="310"/>
      <c r="D35" s="52" t="s">
        <v>465</v>
      </c>
      <c r="E35" s="104">
        <v>734</v>
      </c>
      <c r="F35" s="104">
        <v>836</v>
      </c>
      <c r="G35" s="104">
        <v>1839</v>
      </c>
      <c r="H35" s="105">
        <f>SUM(E35:G35)</f>
        <v>3409</v>
      </c>
      <c r="I35" s="105">
        <f t="shared" si="1"/>
        <v>219.53960000000004</v>
      </c>
      <c r="J35" s="42">
        <f t="shared" si="2"/>
        <v>220</v>
      </c>
    </row>
    <row r="36" spans="2:10" s="41" customFormat="1" ht="24" customHeight="1">
      <c r="B36" s="309"/>
      <c r="C36" s="311"/>
      <c r="D36" s="52" t="s">
        <v>466</v>
      </c>
      <c r="E36" s="104">
        <v>577</v>
      </c>
      <c r="F36" s="104">
        <v>522</v>
      </c>
      <c r="G36" s="104">
        <v>1500</v>
      </c>
      <c r="H36" s="105">
        <f t="shared" si="0"/>
        <v>2599</v>
      </c>
      <c r="I36" s="105">
        <f t="shared" si="1"/>
        <v>167.3756</v>
      </c>
      <c r="J36" s="42">
        <f t="shared" si="2"/>
        <v>167</v>
      </c>
    </row>
    <row r="37" spans="2:10" s="79" customFormat="1" ht="24" customHeight="1" thickBot="1">
      <c r="B37" s="314" t="s">
        <v>8</v>
      </c>
      <c r="C37" s="315"/>
      <c r="D37" s="316"/>
      <c r="E37" s="107">
        <f>SUM(E34:E36)</f>
        <v>1942</v>
      </c>
      <c r="F37" s="107">
        <f>SUM(F34:F36)</f>
        <v>1935</v>
      </c>
      <c r="G37" s="107">
        <f>SUM(G34:G36)</f>
        <v>4786</v>
      </c>
      <c r="H37" s="108">
        <f t="shared" si="0"/>
        <v>8663</v>
      </c>
      <c r="I37" s="108">
        <f t="shared" si="1"/>
        <v>557.8972</v>
      </c>
      <c r="J37" s="107">
        <f>SUM(J34:J36)</f>
        <v>558</v>
      </c>
    </row>
    <row r="38" spans="2:10" s="41" customFormat="1" ht="24" customHeight="1" thickTop="1">
      <c r="B38" s="308">
        <v>9</v>
      </c>
      <c r="C38" s="310" t="s">
        <v>467</v>
      </c>
      <c r="D38" s="52" t="s">
        <v>468</v>
      </c>
      <c r="E38" s="104">
        <v>517</v>
      </c>
      <c r="F38" s="104">
        <v>434</v>
      </c>
      <c r="G38" s="104">
        <v>959</v>
      </c>
      <c r="H38" s="109">
        <f t="shared" si="0"/>
        <v>1910</v>
      </c>
      <c r="I38" s="109">
        <f t="shared" si="1"/>
        <v>123.00400000000002</v>
      </c>
      <c r="J38" s="43">
        <f t="shared" si="2"/>
        <v>123</v>
      </c>
    </row>
    <row r="39" spans="2:10" s="41" customFormat="1" ht="24" customHeight="1">
      <c r="B39" s="309"/>
      <c r="C39" s="311"/>
      <c r="D39" s="52" t="s">
        <v>469</v>
      </c>
      <c r="E39" s="104">
        <v>598</v>
      </c>
      <c r="F39" s="104">
        <v>488</v>
      </c>
      <c r="G39" s="104">
        <v>1219</v>
      </c>
      <c r="H39" s="105">
        <f t="shared" si="0"/>
        <v>2305</v>
      </c>
      <c r="I39" s="105">
        <f t="shared" si="1"/>
        <v>148.442</v>
      </c>
      <c r="J39" s="42">
        <f t="shared" si="2"/>
        <v>148</v>
      </c>
    </row>
    <row r="40" spans="2:10" s="79" customFormat="1" ht="24" customHeight="1" thickBot="1">
      <c r="B40" s="314" t="s">
        <v>8</v>
      </c>
      <c r="C40" s="315"/>
      <c r="D40" s="316"/>
      <c r="E40" s="107">
        <f>SUM(E38:E39)</f>
        <v>1115</v>
      </c>
      <c r="F40" s="107">
        <f>SUM(F38:F39)</f>
        <v>922</v>
      </c>
      <c r="G40" s="107">
        <f>SUM(G38:G39)</f>
        <v>2178</v>
      </c>
      <c r="H40" s="108">
        <f t="shared" si="0"/>
        <v>4215</v>
      </c>
      <c r="I40" s="108">
        <f t="shared" si="1"/>
        <v>271.446</v>
      </c>
      <c r="J40" s="107">
        <f>SUM(J38:J39)</f>
        <v>271</v>
      </c>
    </row>
    <row r="41" spans="2:10" s="41" customFormat="1" ht="24" customHeight="1" thickTop="1">
      <c r="B41" s="308">
        <v>10</v>
      </c>
      <c r="C41" s="310" t="s">
        <v>470</v>
      </c>
      <c r="D41" s="53" t="s">
        <v>471</v>
      </c>
      <c r="E41" s="104">
        <v>687</v>
      </c>
      <c r="F41" s="104">
        <v>499</v>
      </c>
      <c r="G41" s="104">
        <v>1118</v>
      </c>
      <c r="H41" s="109">
        <f t="shared" si="0"/>
        <v>2304</v>
      </c>
      <c r="I41" s="109">
        <f t="shared" si="1"/>
        <v>148.3776</v>
      </c>
      <c r="J41" s="43">
        <f t="shared" si="2"/>
        <v>148</v>
      </c>
    </row>
    <row r="42" spans="2:10" s="41" customFormat="1" ht="24" customHeight="1">
      <c r="B42" s="309"/>
      <c r="C42" s="311"/>
      <c r="D42" s="52" t="s">
        <v>472</v>
      </c>
      <c r="E42" s="104">
        <v>375</v>
      </c>
      <c r="F42" s="104">
        <v>255</v>
      </c>
      <c r="G42" s="104">
        <v>651</v>
      </c>
      <c r="H42" s="105">
        <f>SUM(E42:G42)</f>
        <v>1281</v>
      </c>
      <c r="I42" s="105">
        <f t="shared" si="1"/>
        <v>82.49640000000001</v>
      </c>
      <c r="J42" s="42">
        <f t="shared" si="2"/>
        <v>82</v>
      </c>
    </row>
    <row r="43" spans="2:10" s="79" customFormat="1" ht="24" customHeight="1" thickBot="1">
      <c r="B43" s="314" t="s">
        <v>8</v>
      </c>
      <c r="C43" s="315"/>
      <c r="D43" s="316"/>
      <c r="E43" s="107">
        <f>SUM(E41:E42)</f>
        <v>1062</v>
      </c>
      <c r="F43" s="107">
        <f>SUM(F41:F42)</f>
        <v>754</v>
      </c>
      <c r="G43" s="107">
        <f>SUM(G41:G42)</f>
        <v>1769</v>
      </c>
      <c r="H43" s="108">
        <f t="shared" si="0"/>
        <v>3585</v>
      </c>
      <c r="I43" s="108">
        <f t="shared" si="1"/>
        <v>230.87400000000002</v>
      </c>
      <c r="J43" s="107">
        <f>SUM(J41:J42)</f>
        <v>230</v>
      </c>
    </row>
    <row r="44" spans="2:10" s="41" customFormat="1" ht="24" customHeight="1" thickTop="1">
      <c r="B44" s="308">
        <v>11</v>
      </c>
      <c r="C44" s="310" t="s">
        <v>473</v>
      </c>
      <c r="D44" s="53" t="s">
        <v>474</v>
      </c>
      <c r="E44" s="104">
        <v>311</v>
      </c>
      <c r="F44" s="104">
        <v>307</v>
      </c>
      <c r="G44" s="104">
        <v>940</v>
      </c>
      <c r="H44" s="109">
        <f t="shared" si="0"/>
        <v>1558</v>
      </c>
      <c r="I44" s="109">
        <f t="shared" si="1"/>
        <v>100.3352</v>
      </c>
      <c r="J44" s="43">
        <f t="shared" si="2"/>
        <v>100</v>
      </c>
    </row>
    <row r="45" spans="2:10" s="41" customFormat="1" ht="24" customHeight="1">
      <c r="B45" s="309"/>
      <c r="C45" s="311"/>
      <c r="D45" s="52" t="s">
        <v>475</v>
      </c>
      <c r="E45" s="104">
        <v>453</v>
      </c>
      <c r="F45" s="104">
        <v>472</v>
      </c>
      <c r="G45" s="104">
        <v>1047</v>
      </c>
      <c r="H45" s="105">
        <f t="shared" si="0"/>
        <v>1972</v>
      </c>
      <c r="I45" s="105">
        <f t="shared" si="1"/>
        <v>126.99680000000001</v>
      </c>
      <c r="J45" s="42">
        <f t="shared" si="2"/>
        <v>127</v>
      </c>
    </row>
    <row r="46" spans="2:10" s="79" customFormat="1" ht="24" customHeight="1" thickBot="1">
      <c r="B46" s="314" t="s">
        <v>8</v>
      </c>
      <c r="C46" s="315"/>
      <c r="D46" s="316"/>
      <c r="E46" s="107">
        <f>SUM(E44:E45)</f>
        <v>764</v>
      </c>
      <c r="F46" s="107">
        <f>SUM(F44:F45)</f>
        <v>779</v>
      </c>
      <c r="G46" s="107">
        <f>SUM(G44:G45)</f>
        <v>1987</v>
      </c>
      <c r="H46" s="108">
        <f t="shared" si="0"/>
        <v>3530</v>
      </c>
      <c r="I46" s="108">
        <f t="shared" si="1"/>
        <v>227.332</v>
      </c>
      <c r="J46" s="107">
        <f>SUM(J44:J45)</f>
        <v>227</v>
      </c>
    </row>
    <row r="47" spans="2:10" s="41" customFormat="1" ht="24" customHeight="1" thickTop="1">
      <c r="B47" s="308">
        <v>12</v>
      </c>
      <c r="C47" s="310" t="s">
        <v>476</v>
      </c>
      <c r="D47" s="52" t="s">
        <v>477</v>
      </c>
      <c r="E47" s="104">
        <v>566</v>
      </c>
      <c r="F47" s="104">
        <v>428</v>
      </c>
      <c r="G47" s="104">
        <v>1118</v>
      </c>
      <c r="H47" s="109">
        <f t="shared" si="0"/>
        <v>2112</v>
      </c>
      <c r="I47" s="109">
        <f t="shared" si="1"/>
        <v>136.01280000000003</v>
      </c>
      <c r="J47" s="43">
        <f t="shared" si="2"/>
        <v>136</v>
      </c>
    </row>
    <row r="48" spans="2:10" s="41" customFormat="1" ht="24" customHeight="1">
      <c r="B48" s="309"/>
      <c r="C48" s="311"/>
      <c r="D48" s="52" t="s">
        <v>478</v>
      </c>
      <c r="E48" s="104">
        <v>720</v>
      </c>
      <c r="F48" s="104">
        <v>489</v>
      </c>
      <c r="G48" s="104">
        <v>1396</v>
      </c>
      <c r="H48" s="105">
        <f t="shared" si="0"/>
        <v>2605</v>
      </c>
      <c r="I48" s="105">
        <f t="shared" si="1"/>
        <v>167.76200000000003</v>
      </c>
      <c r="J48" s="42">
        <f t="shared" si="2"/>
        <v>168</v>
      </c>
    </row>
    <row r="49" spans="2:10" s="79" customFormat="1" ht="24" customHeight="1" thickBot="1">
      <c r="B49" s="314" t="s">
        <v>8</v>
      </c>
      <c r="C49" s="315"/>
      <c r="D49" s="316"/>
      <c r="E49" s="107">
        <f>SUM(E47:E48)</f>
        <v>1286</v>
      </c>
      <c r="F49" s="107">
        <f>SUM(F47:F48)</f>
        <v>917</v>
      </c>
      <c r="G49" s="107">
        <f>SUM(G47:G48)</f>
        <v>2514</v>
      </c>
      <c r="H49" s="108">
        <f t="shared" si="0"/>
        <v>4717</v>
      </c>
      <c r="I49" s="108">
        <f t="shared" si="1"/>
        <v>303.7748</v>
      </c>
      <c r="J49" s="107">
        <f>SUM(J47:J48)</f>
        <v>304</v>
      </c>
    </row>
    <row r="50" spans="2:10" s="41" customFormat="1" ht="21.75" customHeight="1" thickTop="1">
      <c r="B50" s="308">
        <v>13</v>
      </c>
      <c r="C50" s="310" t="s">
        <v>479</v>
      </c>
      <c r="D50" s="53" t="s">
        <v>480</v>
      </c>
      <c r="E50" s="104">
        <v>259</v>
      </c>
      <c r="F50" s="104">
        <v>390</v>
      </c>
      <c r="G50" s="104">
        <v>992</v>
      </c>
      <c r="H50" s="109">
        <f t="shared" si="0"/>
        <v>1641</v>
      </c>
      <c r="I50" s="109">
        <f t="shared" si="1"/>
        <v>105.6804</v>
      </c>
      <c r="J50" s="43">
        <f t="shared" si="2"/>
        <v>106</v>
      </c>
    </row>
    <row r="51" spans="2:10" s="41" customFormat="1" ht="21.75" customHeight="1">
      <c r="B51" s="309"/>
      <c r="C51" s="311"/>
      <c r="D51" s="53" t="s">
        <v>481</v>
      </c>
      <c r="E51" s="104">
        <v>483</v>
      </c>
      <c r="F51" s="104">
        <v>587</v>
      </c>
      <c r="G51" s="104">
        <v>1384</v>
      </c>
      <c r="H51" s="105">
        <f t="shared" si="0"/>
        <v>2454</v>
      </c>
      <c r="I51" s="105">
        <f t="shared" si="1"/>
        <v>158.0376</v>
      </c>
      <c r="J51" s="42">
        <f t="shared" si="2"/>
        <v>158</v>
      </c>
    </row>
    <row r="52" spans="2:10" s="79" customFormat="1" ht="21.75" customHeight="1" thickBot="1">
      <c r="B52" s="314" t="s">
        <v>8</v>
      </c>
      <c r="C52" s="315"/>
      <c r="D52" s="316"/>
      <c r="E52" s="107">
        <f>SUM(E50:E51)</f>
        <v>742</v>
      </c>
      <c r="F52" s="107">
        <f>SUM(F50:F51)</f>
        <v>977</v>
      </c>
      <c r="G52" s="107">
        <f>SUM(G50:G51)</f>
        <v>2376</v>
      </c>
      <c r="H52" s="108">
        <f t="shared" si="0"/>
        <v>4095</v>
      </c>
      <c r="I52" s="108">
        <f t="shared" si="1"/>
        <v>263.718</v>
      </c>
      <c r="J52" s="192">
        <f>SUM(J50:J51)</f>
        <v>264</v>
      </c>
    </row>
    <row r="53" spans="2:10" s="41" customFormat="1" ht="21.75" customHeight="1" thickTop="1">
      <c r="B53" s="319">
        <v>14</v>
      </c>
      <c r="C53" s="320" t="s">
        <v>482</v>
      </c>
      <c r="D53" s="52" t="s">
        <v>483</v>
      </c>
      <c r="E53" s="104">
        <v>850</v>
      </c>
      <c r="F53" s="104">
        <v>564</v>
      </c>
      <c r="G53" s="104">
        <v>1479</v>
      </c>
      <c r="H53" s="109">
        <f t="shared" si="0"/>
        <v>2893</v>
      </c>
      <c r="I53" s="109">
        <f t="shared" si="1"/>
        <v>186.3092</v>
      </c>
      <c r="J53" s="42">
        <f t="shared" si="2"/>
        <v>186</v>
      </c>
    </row>
    <row r="54" spans="2:10" s="41" customFormat="1" ht="21.75" customHeight="1">
      <c r="B54" s="319"/>
      <c r="C54" s="320"/>
      <c r="D54" s="52" t="s">
        <v>484</v>
      </c>
      <c r="E54" s="104">
        <v>648</v>
      </c>
      <c r="F54" s="104">
        <v>506</v>
      </c>
      <c r="G54" s="104">
        <v>1274</v>
      </c>
      <c r="H54" s="105">
        <f t="shared" si="0"/>
        <v>2428</v>
      </c>
      <c r="I54" s="105">
        <f t="shared" si="1"/>
        <v>156.3632</v>
      </c>
      <c r="J54" s="42">
        <f t="shared" si="2"/>
        <v>156</v>
      </c>
    </row>
    <row r="55" spans="2:10" s="41" customFormat="1" ht="21.75" customHeight="1">
      <c r="B55" s="319"/>
      <c r="C55" s="320"/>
      <c r="D55" s="52" t="s">
        <v>485</v>
      </c>
      <c r="E55" s="104">
        <v>622</v>
      </c>
      <c r="F55" s="104">
        <v>545</v>
      </c>
      <c r="G55" s="104">
        <v>1172</v>
      </c>
      <c r="H55" s="105">
        <f t="shared" si="0"/>
        <v>2339</v>
      </c>
      <c r="I55" s="105">
        <f t="shared" si="1"/>
        <v>150.63160000000002</v>
      </c>
      <c r="J55" s="42">
        <f t="shared" si="2"/>
        <v>151</v>
      </c>
    </row>
    <row r="56" spans="2:10" s="79" customFormat="1" ht="21.75" customHeight="1" thickBot="1">
      <c r="B56" s="321" t="s">
        <v>8</v>
      </c>
      <c r="C56" s="321"/>
      <c r="D56" s="321"/>
      <c r="E56" s="107">
        <f>SUM(E53:E55)</f>
        <v>2120</v>
      </c>
      <c r="F56" s="107">
        <f>SUM(F53:F55)</f>
        <v>1615</v>
      </c>
      <c r="G56" s="107">
        <f>SUM(G53:G55)</f>
        <v>3925</v>
      </c>
      <c r="H56" s="108">
        <f t="shared" si="0"/>
        <v>7660</v>
      </c>
      <c r="I56" s="108">
        <f t="shared" si="1"/>
        <v>493.304</v>
      </c>
      <c r="J56" s="192">
        <f>SUM(J53:J55)</f>
        <v>493</v>
      </c>
    </row>
    <row r="57" spans="2:10" s="41" customFormat="1" ht="19.5" customHeight="1" thickTop="1">
      <c r="B57" s="309">
        <v>15</v>
      </c>
      <c r="C57" s="311" t="s">
        <v>486</v>
      </c>
      <c r="D57" s="52" t="s">
        <v>487</v>
      </c>
      <c r="E57" s="104">
        <v>459</v>
      </c>
      <c r="F57" s="104">
        <v>337</v>
      </c>
      <c r="G57" s="104">
        <v>610</v>
      </c>
      <c r="H57" s="109">
        <f t="shared" si="0"/>
        <v>1406</v>
      </c>
      <c r="I57" s="109">
        <f t="shared" si="1"/>
        <v>90.5464</v>
      </c>
      <c r="J57" s="42">
        <f t="shared" si="2"/>
        <v>91</v>
      </c>
    </row>
    <row r="58" spans="2:10" s="41" customFormat="1" ht="19.5" customHeight="1">
      <c r="B58" s="319"/>
      <c r="C58" s="320"/>
      <c r="D58" s="54" t="s">
        <v>488</v>
      </c>
      <c r="E58" s="104">
        <v>537</v>
      </c>
      <c r="F58" s="104">
        <v>494</v>
      </c>
      <c r="G58" s="104">
        <v>876</v>
      </c>
      <c r="H58" s="105">
        <f t="shared" si="0"/>
        <v>1907</v>
      </c>
      <c r="I58" s="105">
        <f t="shared" si="1"/>
        <v>122.81080000000001</v>
      </c>
      <c r="J58" s="42">
        <f t="shared" si="2"/>
        <v>123</v>
      </c>
    </row>
    <row r="59" spans="2:10" s="79" customFormat="1" ht="19.5" customHeight="1" thickBot="1">
      <c r="B59" s="314" t="s">
        <v>8</v>
      </c>
      <c r="C59" s="315"/>
      <c r="D59" s="316"/>
      <c r="E59" s="107">
        <f>SUM(E57:E58)</f>
        <v>996</v>
      </c>
      <c r="F59" s="107">
        <f>SUM(F57:F58)</f>
        <v>831</v>
      </c>
      <c r="G59" s="107">
        <f>SUM(G57:G58)</f>
        <v>1486</v>
      </c>
      <c r="H59" s="108">
        <f t="shared" si="0"/>
        <v>3313</v>
      </c>
      <c r="I59" s="108">
        <f t="shared" si="1"/>
        <v>213.35720000000003</v>
      </c>
      <c r="J59" s="107">
        <f>SUM(J57:J58)</f>
        <v>214</v>
      </c>
    </row>
    <row r="60" spans="2:10" s="41" customFormat="1" ht="19.5" customHeight="1" thickTop="1">
      <c r="B60" s="319">
        <v>16</v>
      </c>
      <c r="C60" s="320" t="s">
        <v>489</v>
      </c>
      <c r="D60" s="52" t="s">
        <v>490</v>
      </c>
      <c r="E60" s="104">
        <v>599</v>
      </c>
      <c r="F60" s="104">
        <v>388</v>
      </c>
      <c r="G60" s="104">
        <v>868</v>
      </c>
      <c r="H60" s="109">
        <f t="shared" si="0"/>
        <v>1855</v>
      </c>
      <c r="I60" s="109">
        <f t="shared" si="1"/>
        <v>119.46200000000002</v>
      </c>
      <c r="J60" s="43">
        <f t="shared" si="2"/>
        <v>119</v>
      </c>
    </row>
    <row r="61" spans="2:10" s="41" customFormat="1" ht="19.5" customHeight="1">
      <c r="B61" s="319"/>
      <c r="C61" s="320"/>
      <c r="D61" s="52" t="s">
        <v>491</v>
      </c>
      <c r="E61" s="104">
        <v>673</v>
      </c>
      <c r="F61" s="104">
        <v>411</v>
      </c>
      <c r="G61" s="104">
        <v>891</v>
      </c>
      <c r="H61" s="105">
        <f t="shared" si="0"/>
        <v>1975</v>
      </c>
      <c r="I61" s="105">
        <f t="shared" si="1"/>
        <v>127.19000000000001</v>
      </c>
      <c r="J61" s="42">
        <f t="shared" si="2"/>
        <v>127</v>
      </c>
    </row>
    <row r="62" spans="2:10" s="41" customFormat="1" ht="19.5" customHeight="1">
      <c r="B62" s="319"/>
      <c r="C62" s="320"/>
      <c r="D62" s="52" t="s">
        <v>492</v>
      </c>
      <c r="E62" s="104">
        <v>941</v>
      </c>
      <c r="F62" s="104">
        <v>651</v>
      </c>
      <c r="G62" s="104">
        <v>1157</v>
      </c>
      <c r="H62" s="105">
        <f t="shared" si="0"/>
        <v>2749</v>
      </c>
      <c r="I62" s="105">
        <f t="shared" si="1"/>
        <v>177.0356</v>
      </c>
      <c r="J62" s="42">
        <f t="shared" si="2"/>
        <v>177</v>
      </c>
    </row>
    <row r="63" spans="2:10" s="41" customFormat="1" ht="19.5" customHeight="1">
      <c r="B63" s="319"/>
      <c r="C63" s="320"/>
      <c r="D63" s="54" t="s">
        <v>493</v>
      </c>
      <c r="E63" s="104">
        <v>1512</v>
      </c>
      <c r="F63" s="104">
        <v>687</v>
      </c>
      <c r="G63" s="104">
        <v>1323</v>
      </c>
      <c r="H63" s="105">
        <f t="shared" si="0"/>
        <v>3522</v>
      </c>
      <c r="I63" s="105">
        <f t="shared" si="1"/>
        <v>226.8168</v>
      </c>
      <c r="J63" s="42">
        <f t="shared" si="2"/>
        <v>227</v>
      </c>
    </row>
    <row r="64" spans="2:10" s="79" customFormat="1" ht="19.5" customHeight="1" thickBot="1">
      <c r="B64" s="314" t="s">
        <v>8</v>
      </c>
      <c r="C64" s="315"/>
      <c r="D64" s="316"/>
      <c r="E64" s="107">
        <f>SUM(E60:E63)</f>
        <v>3725</v>
      </c>
      <c r="F64" s="107">
        <f>SUM(F60:F63)</f>
        <v>2137</v>
      </c>
      <c r="G64" s="107">
        <f>SUM(G60:G63)</f>
        <v>4239</v>
      </c>
      <c r="H64" s="108">
        <f t="shared" si="0"/>
        <v>10101</v>
      </c>
      <c r="I64" s="108">
        <f t="shared" si="1"/>
        <v>650.5044</v>
      </c>
      <c r="J64" s="107">
        <f>SUM(J60:J63)</f>
        <v>650</v>
      </c>
    </row>
    <row r="65" spans="2:10" s="41" customFormat="1" ht="21.75" customHeight="1" thickTop="1">
      <c r="B65" s="319">
        <v>17</v>
      </c>
      <c r="C65" s="320" t="s">
        <v>494</v>
      </c>
      <c r="D65" s="52" t="s">
        <v>495</v>
      </c>
      <c r="E65" s="104">
        <v>801</v>
      </c>
      <c r="F65" s="104">
        <v>429</v>
      </c>
      <c r="G65" s="104">
        <v>966</v>
      </c>
      <c r="H65" s="109">
        <f t="shared" si="0"/>
        <v>2196</v>
      </c>
      <c r="I65" s="109">
        <f t="shared" si="1"/>
        <v>141.4224</v>
      </c>
      <c r="J65" s="43">
        <f t="shared" si="2"/>
        <v>141</v>
      </c>
    </row>
    <row r="66" spans="2:10" s="41" customFormat="1" ht="21.75" customHeight="1">
      <c r="B66" s="319"/>
      <c r="C66" s="320"/>
      <c r="D66" s="52" t="s">
        <v>496</v>
      </c>
      <c r="E66" s="104">
        <v>584</v>
      </c>
      <c r="F66" s="104">
        <v>417</v>
      </c>
      <c r="G66" s="104">
        <v>1112</v>
      </c>
      <c r="H66" s="105">
        <f t="shared" si="0"/>
        <v>2113</v>
      </c>
      <c r="I66" s="105">
        <f t="shared" si="1"/>
        <v>136.0772</v>
      </c>
      <c r="J66" s="42">
        <f t="shared" si="2"/>
        <v>136</v>
      </c>
    </row>
    <row r="67" spans="2:10" s="79" customFormat="1" ht="21.75" customHeight="1" thickBot="1">
      <c r="B67" s="314" t="s">
        <v>8</v>
      </c>
      <c r="C67" s="315"/>
      <c r="D67" s="316"/>
      <c r="E67" s="111">
        <f>SUM(E65:E66)</f>
        <v>1385</v>
      </c>
      <c r="F67" s="111">
        <f>SUM(F65:F66)</f>
        <v>846</v>
      </c>
      <c r="G67" s="111">
        <f>SUM(G65:G66)</f>
        <v>2078</v>
      </c>
      <c r="H67" s="108">
        <f t="shared" si="0"/>
        <v>4309</v>
      </c>
      <c r="I67" s="108">
        <f t="shared" si="1"/>
        <v>277.49960000000004</v>
      </c>
      <c r="J67" s="111">
        <f>SUM(J65:J66)</f>
        <v>277</v>
      </c>
    </row>
    <row r="68" spans="2:10" s="79" customFormat="1" ht="21.75" customHeight="1" thickBot="1" thickTop="1">
      <c r="B68" s="314" t="s">
        <v>59</v>
      </c>
      <c r="C68" s="315"/>
      <c r="D68" s="316"/>
      <c r="E68" s="112">
        <f>E67+E64+E59+E56+E52+E49+E46+E43+E40+E37+E33+E30+E25+E20+E15+E12+E8</f>
        <v>25773</v>
      </c>
      <c r="F68" s="112">
        <f>F67+F64+F59+F56+F52+F49+F46+F43+F40+F37+F33+F30+F25+F20+F15+F12+F8</f>
        <v>20164</v>
      </c>
      <c r="G68" s="112">
        <f>G67+G64+G59+G56+G52+G49+G46+G43+G40+G37+G33+G30+G25+G20+G15+G12+G8</f>
        <v>47929</v>
      </c>
      <c r="H68" s="113">
        <f t="shared" si="0"/>
        <v>93866</v>
      </c>
      <c r="I68" s="149">
        <f t="shared" si="1"/>
        <v>6044.9704</v>
      </c>
      <c r="J68" s="193">
        <f>J67+J64+J59+J56+J52+J49+J46+J43+J40+J37+J33+J30+J25+J20+J15+J12+J8</f>
        <v>6043</v>
      </c>
    </row>
    <row r="69" spans="2:9" s="41" customFormat="1" ht="24" customHeight="1" thickTop="1">
      <c r="B69" s="55"/>
      <c r="C69" s="55"/>
      <c r="D69" s="55"/>
      <c r="E69" s="114"/>
      <c r="F69" s="114"/>
      <c r="G69" s="114"/>
      <c r="H69" s="106"/>
      <c r="I69" s="106"/>
    </row>
    <row r="70" spans="2:9" ht="24.75" customHeight="1">
      <c r="B70" s="2"/>
      <c r="C70" s="4"/>
      <c r="D70" s="4"/>
      <c r="E70" s="115"/>
      <c r="F70" s="115"/>
      <c r="G70" s="115"/>
      <c r="H70" s="116"/>
      <c r="I70" s="116"/>
    </row>
    <row r="71" spans="2:9" ht="15">
      <c r="B71" s="5"/>
      <c r="C71" s="6"/>
      <c r="D71" s="7"/>
      <c r="E71" s="117"/>
      <c r="F71" s="118"/>
      <c r="G71" s="118"/>
      <c r="H71" s="116"/>
      <c r="I71" s="116"/>
    </row>
    <row r="72" spans="2:9" ht="15">
      <c r="B72" s="5"/>
      <c r="C72" s="6"/>
      <c r="D72" s="7"/>
      <c r="E72" s="117"/>
      <c r="F72" s="118"/>
      <c r="G72" s="118"/>
      <c r="H72" s="116"/>
      <c r="I72" s="116"/>
    </row>
    <row r="73" spans="2:7" ht="15">
      <c r="B73" s="5"/>
      <c r="C73" s="6"/>
      <c r="D73" s="7"/>
      <c r="E73" s="8"/>
      <c r="F73" s="8"/>
      <c r="G73" s="8"/>
    </row>
    <row r="74" spans="2:7" ht="15">
      <c r="B74" s="5"/>
      <c r="C74" s="6"/>
      <c r="D74" s="7"/>
      <c r="E74" s="8"/>
      <c r="F74" s="8"/>
      <c r="G74" s="8"/>
    </row>
    <row r="75" spans="2:7" ht="15">
      <c r="B75" s="5"/>
      <c r="C75" s="6"/>
      <c r="D75" s="7"/>
      <c r="E75" s="8"/>
      <c r="F75" s="8"/>
      <c r="G75" s="8"/>
    </row>
  </sheetData>
  <sheetProtection/>
  <mergeCells count="62">
    <mergeCell ref="J3:J4"/>
    <mergeCell ref="I3:I4"/>
    <mergeCell ref="H3:H4"/>
    <mergeCell ref="E3:E4"/>
    <mergeCell ref="B64:D64"/>
    <mergeCell ref="B43:D43"/>
    <mergeCell ref="B44:B45"/>
    <mergeCell ref="C44:C45"/>
    <mergeCell ref="B46:D46"/>
    <mergeCell ref="B47:B48"/>
    <mergeCell ref="C47:C48"/>
    <mergeCell ref="B37:D37"/>
    <mergeCell ref="B38:B39"/>
    <mergeCell ref="C38:C39"/>
    <mergeCell ref="B40:D40"/>
    <mergeCell ref="B41:B42"/>
    <mergeCell ref="B49:D49"/>
    <mergeCell ref="B50:B51"/>
    <mergeCell ref="C50:C51"/>
    <mergeCell ref="B52:D52"/>
    <mergeCell ref="B53:B55"/>
    <mergeCell ref="C53:C55"/>
    <mergeCell ref="B67:D67"/>
    <mergeCell ref="B68:D68"/>
    <mergeCell ref="B56:D56"/>
    <mergeCell ref="B57:B58"/>
    <mergeCell ref="C57:C58"/>
    <mergeCell ref="B59:D59"/>
    <mergeCell ref="B60:B63"/>
    <mergeCell ref="C60:C63"/>
    <mergeCell ref="B65:B66"/>
    <mergeCell ref="C65:C66"/>
    <mergeCell ref="C41:C42"/>
    <mergeCell ref="B30:D30"/>
    <mergeCell ref="B31:B32"/>
    <mergeCell ref="C31:C32"/>
    <mergeCell ref="B33:D33"/>
    <mergeCell ref="B34:B36"/>
    <mergeCell ref="C34:C36"/>
    <mergeCell ref="B20:D20"/>
    <mergeCell ref="B21:B24"/>
    <mergeCell ref="C21:C24"/>
    <mergeCell ref="B25:D25"/>
    <mergeCell ref="B26:B29"/>
    <mergeCell ref="C26:C29"/>
    <mergeCell ref="B12:D12"/>
    <mergeCell ref="B13:B14"/>
    <mergeCell ref="C13:C14"/>
    <mergeCell ref="B15:D15"/>
    <mergeCell ref="B16:B19"/>
    <mergeCell ref="C16:C19"/>
    <mergeCell ref="B9:B11"/>
    <mergeCell ref="C9:C11"/>
    <mergeCell ref="G3:G4"/>
    <mergeCell ref="B5:B7"/>
    <mergeCell ref="C5:C7"/>
    <mergeCell ref="B8:D8"/>
    <mergeCell ref="B2:G2"/>
    <mergeCell ref="B3:B4"/>
    <mergeCell ref="C3:C4"/>
    <mergeCell ref="D3:D4"/>
    <mergeCell ref="F3:F4"/>
  </mergeCells>
  <printOptions/>
  <pageMargins left="0.45" right="0" top="0.25" bottom="0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14"/>
  <sheetViews>
    <sheetView zoomScalePageLayoutView="0" workbookViewId="0" topLeftCell="A52">
      <selection activeCell="Q64" sqref="Q64"/>
    </sheetView>
  </sheetViews>
  <sheetFormatPr defaultColWidth="9.140625" defaultRowHeight="15"/>
  <cols>
    <col min="1" max="1" width="1.421875" style="0" customWidth="1"/>
    <col min="2" max="2" width="6.00390625" style="0" customWidth="1"/>
    <col min="3" max="4" width="20.7109375" style="0" customWidth="1"/>
    <col min="5" max="5" width="12.00390625" style="0" customWidth="1"/>
    <col min="6" max="6" width="11.00390625" style="0" customWidth="1"/>
    <col min="9" max="9" width="0" style="0" hidden="1" customWidth="1"/>
    <col min="10" max="10" width="9.140625" style="0" customWidth="1"/>
  </cols>
  <sheetData>
    <row r="2" spans="2:7" ht="19.5" thickBot="1">
      <c r="B2" s="214" t="s">
        <v>497</v>
      </c>
      <c r="C2" s="214"/>
      <c r="D2" s="214"/>
      <c r="E2" s="214"/>
      <c r="F2" s="214"/>
      <c r="G2" s="214"/>
    </row>
    <row r="3" spans="2:10" s="41" customFormat="1" ht="15" customHeight="1">
      <c r="B3" s="260" t="s">
        <v>1</v>
      </c>
      <c r="C3" s="260" t="s">
        <v>2</v>
      </c>
      <c r="D3" s="262" t="s">
        <v>3</v>
      </c>
      <c r="E3" s="283" t="s">
        <v>1406</v>
      </c>
      <c r="F3" s="283" t="s">
        <v>1405</v>
      </c>
      <c r="G3" s="327" t="s">
        <v>1408</v>
      </c>
      <c r="H3" s="325" t="s">
        <v>8</v>
      </c>
      <c r="I3" s="295" t="s">
        <v>1411</v>
      </c>
      <c r="J3" s="281"/>
    </row>
    <row r="4" spans="2:10" s="41" customFormat="1" ht="19.5" thickBot="1">
      <c r="B4" s="261"/>
      <c r="C4" s="261"/>
      <c r="D4" s="263"/>
      <c r="E4" s="284"/>
      <c r="F4" s="284"/>
      <c r="G4" s="328"/>
      <c r="H4" s="326"/>
      <c r="I4" s="324"/>
      <c r="J4" s="282"/>
    </row>
    <row r="5" spans="2:10" s="41" customFormat="1" ht="24.75" customHeight="1">
      <c r="B5" s="270">
        <v>1</v>
      </c>
      <c r="C5" s="271" t="s">
        <v>498</v>
      </c>
      <c r="D5" s="16" t="s">
        <v>499</v>
      </c>
      <c r="E5" s="45">
        <v>424</v>
      </c>
      <c r="F5" s="45">
        <v>264</v>
      </c>
      <c r="G5" s="45">
        <v>498</v>
      </c>
      <c r="H5" s="43">
        <f>SUM(E5:G5)</f>
        <v>1186</v>
      </c>
      <c r="I5" s="42">
        <f>SUM(H5/100)*6.47</f>
        <v>76.73419999999999</v>
      </c>
      <c r="J5" s="42">
        <f>ROUND(I5,0)</f>
        <v>77</v>
      </c>
    </row>
    <row r="6" spans="2:10" s="41" customFormat="1" ht="24.75" customHeight="1">
      <c r="B6" s="266"/>
      <c r="C6" s="268"/>
      <c r="D6" s="16" t="s">
        <v>500</v>
      </c>
      <c r="E6" s="45">
        <v>251</v>
      </c>
      <c r="F6" s="45">
        <v>131</v>
      </c>
      <c r="G6" s="45">
        <v>280</v>
      </c>
      <c r="H6" s="42">
        <f aca="true" t="shared" si="0" ref="H6:H60">SUM(E6:G6)</f>
        <v>662</v>
      </c>
      <c r="I6" s="42">
        <f aca="true" t="shared" si="1" ref="I6:I60">SUM(H6/100)*6.47</f>
        <v>42.8314</v>
      </c>
      <c r="J6" s="42">
        <f aca="true" t="shared" si="2" ref="J6:J58">ROUND(I6,0)</f>
        <v>43</v>
      </c>
    </row>
    <row r="7" spans="2:10" s="41" customFormat="1" ht="24.75" customHeight="1">
      <c r="B7" s="266"/>
      <c r="C7" s="268"/>
      <c r="D7" s="16" t="s">
        <v>501</v>
      </c>
      <c r="E7" s="45">
        <v>386</v>
      </c>
      <c r="F7" s="45">
        <v>256</v>
      </c>
      <c r="G7" s="45">
        <v>508</v>
      </c>
      <c r="H7" s="42">
        <f t="shared" si="0"/>
        <v>1150</v>
      </c>
      <c r="I7" s="42">
        <f t="shared" si="1"/>
        <v>74.405</v>
      </c>
      <c r="J7" s="42">
        <f t="shared" si="2"/>
        <v>74</v>
      </c>
    </row>
    <row r="8" spans="2:10" s="41" customFormat="1" ht="24.75" customHeight="1">
      <c r="B8" s="266"/>
      <c r="C8" s="268"/>
      <c r="D8" s="16" t="s">
        <v>502</v>
      </c>
      <c r="E8" s="45">
        <v>455</v>
      </c>
      <c r="F8" s="45">
        <v>235</v>
      </c>
      <c r="G8" s="45">
        <v>444</v>
      </c>
      <c r="H8" s="42">
        <f t="shared" si="0"/>
        <v>1134</v>
      </c>
      <c r="I8" s="42">
        <f t="shared" si="1"/>
        <v>73.3698</v>
      </c>
      <c r="J8" s="42">
        <f t="shared" si="2"/>
        <v>73</v>
      </c>
    </row>
    <row r="9" spans="2:10" s="41" customFormat="1" ht="24.75" customHeight="1">
      <c r="B9" s="266"/>
      <c r="C9" s="268"/>
      <c r="D9" s="18" t="s">
        <v>503</v>
      </c>
      <c r="E9" s="45">
        <v>341</v>
      </c>
      <c r="F9" s="45">
        <v>206</v>
      </c>
      <c r="G9" s="45">
        <v>354</v>
      </c>
      <c r="H9" s="42">
        <f t="shared" si="0"/>
        <v>901</v>
      </c>
      <c r="I9" s="42">
        <f t="shared" si="1"/>
        <v>58.2947</v>
      </c>
      <c r="J9" s="42">
        <f t="shared" si="2"/>
        <v>58</v>
      </c>
    </row>
    <row r="10" spans="2:10" s="41" customFormat="1" ht="21.75" customHeight="1">
      <c r="B10" s="267"/>
      <c r="C10" s="269"/>
      <c r="D10" s="16" t="s">
        <v>504</v>
      </c>
      <c r="E10" s="45">
        <v>279</v>
      </c>
      <c r="F10" s="45">
        <v>166</v>
      </c>
      <c r="G10" s="45">
        <v>366</v>
      </c>
      <c r="H10" s="42">
        <f t="shared" si="0"/>
        <v>811</v>
      </c>
      <c r="I10" s="42">
        <f t="shared" si="1"/>
        <v>52.47169999999999</v>
      </c>
      <c r="J10" s="42">
        <f t="shared" si="2"/>
        <v>52</v>
      </c>
    </row>
    <row r="11" spans="2:10" s="41" customFormat="1" ht="21.75" customHeight="1" thickBot="1">
      <c r="B11" s="272" t="s">
        <v>8</v>
      </c>
      <c r="C11" s="273"/>
      <c r="D11" s="274"/>
      <c r="E11" s="46">
        <f>SUM(E5:E10)</f>
        <v>2136</v>
      </c>
      <c r="F11" s="46">
        <f>SUM(F5:F10)</f>
        <v>1258</v>
      </c>
      <c r="G11" s="46">
        <f>SUM(G5:G10)</f>
        <v>2450</v>
      </c>
      <c r="H11" s="44">
        <f>SUM(E11:G11)</f>
        <v>5844</v>
      </c>
      <c r="I11" s="44">
        <f t="shared" si="1"/>
        <v>378.10679999999996</v>
      </c>
      <c r="J11" s="46">
        <f>SUM(J5:J10)</f>
        <v>377</v>
      </c>
    </row>
    <row r="12" spans="2:10" s="41" customFormat="1" ht="21.75" customHeight="1" thickTop="1">
      <c r="B12" s="266">
        <v>2</v>
      </c>
      <c r="C12" s="268" t="s">
        <v>505</v>
      </c>
      <c r="D12" s="17" t="s">
        <v>506</v>
      </c>
      <c r="E12" s="45">
        <v>380</v>
      </c>
      <c r="F12" s="45">
        <v>194</v>
      </c>
      <c r="G12" s="45">
        <v>328</v>
      </c>
      <c r="H12" s="43">
        <f t="shared" si="0"/>
        <v>902</v>
      </c>
      <c r="I12" s="43">
        <f t="shared" si="1"/>
        <v>58.359399999999994</v>
      </c>
      <c r="J12" s="43">
        <f t="shared" si="2"/>
        <v>58</v>
      </c>
    </row>
    <row r="13" spans="2:10" s="41" customFormat="1" ht="21.75" customHeight="1">
      <c r="B13" s="266"/>
      <c r="C13" s="268"/>
      <c r="D13" s="16" t="s">
        <v>507</v>
      </c>
      <c r="E13" s="45">
        <v>559</v>
      </c>
      <c r="F13" s="45">
        <v>256</v>
      </c>
      <c r="G13" s="45">
        <v>489</v>
      </c>
      <c r="H13" s="42">
        <f t="shared" si="0"/>
        <v>1304</v>
      </c>
      <c r="I13" s="42">
        <f t="shared" si="1"/>
        <v>84.3688</v>
      </c>
      <c r="J13" s="42">
        <f t="shared" si="2"/>
        <v>84</v>
      </c>
    </row>
    <row r="14" spans="2:10" s="41" customFormat="1" ht="21.75" customHeight="1">
      <c r="B14" s="266"/>
      <c r="C14" s="268"/>
      <c r="D14" s="16" t="s">
        <v>508</v>
      </c>
      <c r="E14" s="45">
        <v>386</v>
      </c>
      <c r="F14" s="45">
        <v>193</v>
      </c>
      <c r="G14" s="45">
        <v>421</v>
      </c>
      <c r="H14" s="42">
        <f t="shared" si="0"/>
        <v>1000</v>
      </c>
      <c r="I14" s="42">
        <f t="shared" si="1"/>
        <v>64.7</v>
      </c>
      <c r="J14" s="42">
        <f t="shared" si="2"/>
        <v>65</v>
      </c>
    </row>
    <row r="15" spans="2:10" s="41" customFormat="1" ht="21.75" customHeight="1">
      <c r="B15" s="266"/>
      <c r="C15" s="268"/>
      <c r="D15" s="16" t="s">
        <v>509</v>
      </c>
      <c r="E15" s="45">
        <v>261</v>
      </c>
      <c r="F15" s="45">
        <v>152</v>
      </c>
      <c r="G15" s="45">
        <v>345</v>
      </c>
      <c r="H15" s="42">
        <f t="shared" si="0"/>
        <v>758</v>
      </c>
      <c r="I15" s="42">
        <f t="shared" si="1"/>
        <v>49.0426</v>
      </c>
      <c r="J15" s="42">
        <f t="shared" si="2"/>
        <v>49</v>
      </c>
    </row>
    <row r="16" spans="2:10" s="41" customFormat="1" ht="21.75" customHeight="1">
      <c r="B16" s="267"/>
      <c r="C16" s="269"/>
      <c r="D16" s="16" t="s">
        <v>510</v>
      </c>
      <c r="E16" s="45">
        <v>282</v>
      </c>
      <c r="F16" s="45">
        <v>169</v>
      </c>
      <c r="G16" s="45">
        <v>439</v>
      </c>
      <c r="H16" s="42">
        <f t="shared" si="0"/>
        <v>890</v>
      </c>
      <c r="I16" s="42">
        <f t="shared" si="1"/>
        <v>57.583</v>
      </c>
      <c r="J16" s="42">
        <f t="shared" si="2"/>
        <v>58</v>
      </c>
    </row>
    <row r="17" spans="2:10" s="41" customFormat="1" ht="21.75" customHeight="1" thickBot="1">
      <c r="B17" s="272" t="s">
        <v>8</v>
      </c>
      <c r="C17" s="273"/>
      <c r="D17" s="274"/>
      <c r="E17" s="46">
        <f>SUM(E12:E16)</f>
        <v>1868</v>
      </c>
      <c r="F17" s="46">
        <f>SUM(F12:F16)</f>
        <v>964</v>
      </c>
      <c r="G17" s="46">
        <f>SUM(G12:G16)</f>
        <v>2022</v>
      </c>
      <c r="H17" s="44">
        <f>SUM(E17:G17)</f>
        <v>4854</v>
      </c>
      <c r="I17" s="44">
        <f t="shared" si="1"/>
        <v>314.05379999999997</v>
      </c>
      <c r="J17" s="46">
        <f>SUM(J12:J16)</f>
        <v>314</v>
      </c>
    </row>
    <row r="18" spans="2:10" s="41" customFormat="1" ht="21.75" customHeight="1" thickTop="1">
      <c r="B18" s="266">
        <v>3</v>
      </c>
      <c r="C18" s="268" t="s">
        <v>511</v>
      </c>
      <c r="D18" s="16" t="s">
        <v>512</v>
      </c>
      <c r="E18" s="45">
        <v>396</v>
      </c>
      <c r="F18" s="45">
        <v>181</v>
      </c>
      <c r="G18" s="45">
        <v>291</v>
      </c>
      <c r="H18" s="43">
        <f t="shared" si="0"/>
        <v>868</v>
      </c>
      <c r="I18" s="43">
        <f t="shared" si="1"/>
        <v>56.1596</v>
      </c>
      <c r="J18" s="43">
        <f t="shared" si="2"/>
        <v>56</v>
      </c>
    </row>
    <row r="19" spans="2:10" s="41" customFormat="1" ht="21.75" customHeight="1">
      <c r="B19" s="266"/>
      <c r="C19" s="268"/>
      <c r="D19" s="16" t="s">
        <v>513</v>
      </c>
      <c r="E19" s="45">
        <v>336</v>
      </c>
      <c r="F19" s="45">
        <v>197</v>
      </c>
      <c r="G19" s="45">
        <v>301</v>
      </c>
      <c r="H19" s="42">
        <f t="shared" si="0"/>
        <v>834</v>
      </c>
      <c r="I19" s="42">
        <f t="shared" si="1"/>
        <v>53.959799999999994</v>
      </c>
      <c r="J19" s="42">
        <f t="shared" si="2"/>
        <v>54</v>
      </c>
    </row>
    <row r="20" spans="2:10" s="41" customFormat="1" ht="21.75" customHeight="1">
      <c r="B20" s="266"/>
      <c r="C20" s="268"/>
      <c r="D20" s="16" t="s">
        <v>514</v>
      </c>
      <c r="E20" s="45">
        <v>436</v>
      </c>
      <c r="F20" s="45">
        <v>217</v>
      </c>
      <c r="G20" s="45">
        <v>361</v>
      </c>
      <c r="H20" s="42">
        <f t="shared" si="0"/>
        <v>1014</v>
      </c>
      <c r="I20" s="42">
        <f t="shared" si="1"/>
        <v>65.6058</v>
      </c>
      <c r="J20" s="42">
        <f t="shared" si="2"/>
        <v>66</v>
      </c>
    </row>
    <row r="21" spans="2:10" s="41" customFormat="1" ht="21.75" customHeight="1">
      <c r="B21" s="266"/>
      <c r="C21" s="268"/>
      <c r="D21" s="18" t="s">
        <v>515</v>
      </c>
      <c r="E21" s="45">
        <v>406</v>
      </c>
      <c r="F21" s="45">
        <v>172</v>
      </c>
      <c r="G21" s="45">
        <v>301</v>
      </c>
      <c r="H21" s="42">
        <f t="shared" si="0"/>
        <v>879</v>
      </c>
      <c r="I21" s="42">
        <f t="shared" si="1"/>
        <v>56.87129999999999</v>
      </c>
      <c r="J21" s="42">
        <f t="shared" si="2"/>
        <v>57</v>
      </c>
    </row>
    <row r="22" spans="2:10" s="41" customFormat="1" ht="24.75" customHeight="1">
      <c r="B22" s="267"/>
      <c r="C22" s="269"/>
      <c r="D22" s="16" t="s">
        <v>516</v>
      </c>
      <c r="E22" s="45">
        <v>389</v>
      </c>
      <c r="F22" s="45">
        <v>160</v>
      </c>
      <c r="G22" s="45">
        <v>222</v>
      </c>
      <c r="H22" s="42">
        <f t="shared" si="0"/>
        <v>771</v>
      </c>
      <c r="I22" s="42">
        <f t="shared" si="1"/>
        <v>49.8837</v>
      </c>
      <c r="J22" s="42">
        <f t="shared" si="2"/>
        <v>50</v>
      </c>
    </row>
    <row r="23" spans="2:10" s="41" customFormat="1" ht="24.75" customHeight="1" thickBot="1">
      <c r="B23" s="272" t="s">
        <v>8</v>
      </c>
      <c r="C23" s="273"/>
      <c r="D23" s="274"/>
      <c r="E23" s="46">
        <f>SUM(E18:E22)</f>
        <v>1963</v>
      </c>
      <c r="F23" s="46">
        <f>SUM(F18:F22)</f>
        <v>927</v>
      </c>
      <c r="G23" s="46">
        <f>SUM(G18:G22)</f>
        <v>1476</v>
      </c>
      <c r="H23" s="44">
        <f>SUM(E23:G23)</f>
        <v>4366</v>
      </c>
      <c r="I23" s="44">
        <f t="shared" si="1"/>
        <v>282.48019999999997</v>
      </c>
      <c r="J23" s="46">
        <f>SUM(J18:J22)</f>
        <v>283</v>
      </c>
    </row>
    <row r="24" spans="2:10" s="41" customFormat="1" ht="24.75" customHeight="1" thickTop="1">
      <c r="B24" s="275">
        <v>4</v>
      </c>
      <c r="C24" s="276" t="s">
        <v>517</v>
      </c>
      <c r="D24" s="16" t="s">
        <v>518</v>
      </c>
      <c r="E24" s="45">
        <v>509</v>
      </c>
      <c r="F24" s="45">
        <v>185</v>
      </c>
      <c r="G24" s="45">
        <v>382</v>
      </c>
      <c r="H24" s="43">
        <f t="shared" si="0"/>
        <v>1076</v>
      </c>
      <c r="I24" s="43">
        <f t="shared" si="1"/>
        <v>69.6172</v>
      </c>
      <c r="J24" s="43">
        <f t="shared" si="2"/>
        <v>70</v>
      </c>
    </row>
    <row r="25" spans="2:10" s="41" customFormat="1" ht="24.75" customHeight="1">
      <c r="B25" s="275"/>
      <c r="C25" s="276"/>
      <c r="D25" s="16" t="s">
        <v>519</v>
      </c>
      <c r="E25" s="45">
        <v>354</v>
      </c>
      <c r="F25" s="45">
        <v>169</v>
      </c>
      <c r="G25" s="45">
        <v>281</v>
      </c>
      <c r="H25" s="42">
        <f t="shared" si="0"/>
        <v>804</v>
      </c>
      <c r="I25" s="42">
        <f t="shared" si="1"/>
        <v>52.01879999999999</v>
      </c>
      <c r="J25" s="42">
        <f t="shared" si="2"/>
        <v>52</v>
      </c>
    </row>
    <row r="26" spans="2:10" s="41" customFormat="1" ht="24.75" customHeight="1">
      <c r="B26" s="275"/>
      <c r="C26" s="276"/>
      <c r="D26" s="172" t="s">
        <v>520</v>
      </c>
      <c r="E26" s="45">
        <v>405</v>
      </c>
      <c r="F26" s="45">
        <v>196</v>
      </c>
      <c r="G26" s="45">
        <v>422</v>
      </c>
      <c r="H26" s="42">
        <f t="shared" si="0"/>
        <v>1023</v>
      </c>
      <c r="I26" s="42">
        <f t="shared" si="1"/>
        <v>66.1881</v>
      </c>
      <c r="J26" s="42">
        <f t="shared" si="2"/>
        <v>66</v>
      </c>
    </row>
    <row r="27" spans="2:10" s="41" customFormat="1" ht="24.75" customHeight="1">
      <c r="B27" s="275"/>
      <c r="C27" s="276"/>
      <c r="D27" s="18" t="s">
        <v>521</v>
      </c>
      <c r="E27" s="45">
        <v>390</v>
      </c>
      <c r="F27" s="45">
        <v>230</v>
      </c>
      <c r="G27" s="45">
        <v>482</v>
      </c>
      <c r="H27" s="42">
        <f t="shared" si="0"/>
        <v>1102</v>
      </c>
      <c r="I27" s="42">
        <f t="shared" si="1"/>
        <v>71.29939999999999</v>
      </c>
      <c r="J27" s="42">
        <f t="shared" si="2"/>
        <v>71</v>
      </c>
    </row>
    <row r="28" spans="2:10" s="41" customFormat="1" ht="24.75" customHeight="1">
      <c r="B28" s="275"/>
      <c r="C28" s="276"/>
      <c r="D28" s="16" t="s">
        <v>522</v>
      </c>
      <c r="E28" s="45">
        <v>401</v>
      </c>
      <c r="F28" s="45">
        <v>231</v>
      </c>
      <c r="G28" s="45">
        <v>406</v>
      </c>
      <c r="H28" s="42">
        <f t="shared" si="0"/>
        <v>1038</v>
      </c>
      <c r="I28" s="42">
        <f t="shared" si="1"/>
        <v>67.1586</v>
      </c>
      <c r="J28" s="42">
        <f t="shared" si="2"/>
        <v>67</v>
      </c>
    </row>
    <row r="29" spans="2:10" s="41" customFormat="1" ht="24.75" customHeight="1" thickBot="1">
      <c r="B29" s="272" t="s">
        <v>8</v>
      </c>
      <c r="C29" s="273"/>
      <c r="D29" s="274"/>
      <c r="E29" s="46">
        <f>SUM(E24:E28)</f>
        <v>2059</v>
      </c>
      <c r="F29" s="46">
        <f>SUM(F24:F28)</f>
        <v>1011</v>
      </c>
      <c r="G29" s="46">
        <f>SUM(G24:G28)</f>
        <v>1973</v>
      </c>
      <c r="H29" s="44">
        <f>SUM(E29:G29)</f>
        <v>5043</v>
      </c>
      <c r="I29" s="44">
        <f t="shared" si="1"/>
        <v>326.2821</v>
      </c>
      <c r="J29" s="46">
        <f>SUM(J24:J28)</f>
        <v>326</v>
      </c>
    </row>
    <row r="30" spans="2:10" s="41" customFormat="1" ht="24.75" customHeight="1" thickTop="1">
      <c r="B30" s="270">
        <v>5</v>
      </c>
      <c r="C30" s="271" t="s">
        <v>523</v>
      </c>
      <c r="D30" s="16" t="s">
        <v>524</v>
      </c>
      <c r="E30" s="45">
        <v>493</v>
      </c>
      <c r="F30" s="45">
        <v>304</v>
      </c>
      <c r="G30" s="45">
        <v>585</v>
      </c>
      <c r="H30" s="43">
        <f t="shared" si="0"/>
        <v>1382</v>
      </c>
      <c r="I30" s="43">
        <f t="shared" si="1"/>
        <v>89.4154</v>
      </c>
      <c r="J30" s="43">
        <f t="shared" si="2"/>
        <v>89</v>
      </c>
    </row>
    <row r="31" spans="2:10" s="41" customFormat="1" ht="24.75" customHeight="1">
      <c r="B31" s="266"/>
      <c r="C31" s="268"/>
      <c r="D31" s="16" t="s">
        <v>264</v>
      </c>
      <c r="E31" s="45">
        <v>342</v>
      </c>
      <c r="F31" s="45">
        <v>219</v>
      </c>
      <c r="G31" s="45">
        <v>480</v>
      </c>
      <c r="H31" s="42">
        <f>SUM(E31:G31)</f>
        <v>1041</v>
      </c>
      <c r="I31" s="42">
        <f t="shared" si="1"/>
        <v>67.3527</v>
      </c>
      <c r="J31" s="42">
        <f t="shared" si="2"/>
        <v>67</v>
      </c>
    </row>
    <row r="32" spans="2:10" s="41" customFormat="1" ht="24.75" customHeight="1">
      <c r="B32" s="266"/>
      <c r="C32" s="268"/>
      <c r="D32" s="16" t="s">
        <v>525</v>
      </c>
      <c r="E32" s="45">
        <v>556</v>
      </c>
      <c r="F32" s="45">
        <v>323</v>
      </c>
      <c r="G32" s="45">
        <v>667</v>
      </c>
      <c r="H32" s="42">
        <f t="shared" si="0"/>
        <v>1546</v>
      </c>
      <c r="I32" s="42">
        <f t="shared" si="1"/>
        <v>100.0262</v>
      </c>
      <c r="J32" s="42">
        <f t="shared" si="2"/>
        <v>100</v>
      </c>
    </row>
    <row r="33" spans="2:10" s="41" customFormat="1" ht="24.75" customHeight="1">
      <c r="B33" s="267"/>
      <c r="C33" s="269"/>
      <c r="D33" s="16" t="s">
        <v>526</v>
      </c>
      <c r="E33" s="45">
        <v>488</v>
      </c>
      <c r="F33" s="45">
        <v>285</v>
      </c>
      <c r="G33" s="45">
        <v>710</v>
      </c>
      <c r="H33" s="42">
        <f t="shared" si="0"/>
        <v>1483</v>
      </c>
      <c r="I33" s="42">
        <f t="shared" si="1"/>
        <v>95.95009999999999</v>
      </c>
      <c r="J33" s="42">
        <f t="shared" si="2"/>
        <v>96</v>
      </c>
    </row>
    <row r="34" spans="2:10" s="41" customFormat="1" ht="24.75" customHeight="1" thickBot="1">
      <c r="B34" s="272" t="s">
        <v>8</v>
      </c>
      <c r="C34" s="273"/>
      <c r="D34" s="274"/>
      <c r="E34" s="46">
        <f>SUM(E30:E33)</f>
        <v>1879</v>
      </c>
      <c r="F34" s="46">
        <f>SUM(F30:F33)</f>
        <v>1131</v>
      </c>
      <c r="G34" s="46">
        <f>SUM(G30:G33)</f>
        <v>2442</v>
      </c>
      <c r="H34" s="44">
        <f t="shared" si="0"/>
        <v>5452</v>
      </c>
      <c r="I34" s="44">
        <f t="shared" si="1"/>
        <v>352.7444</v>
      </c>
      <c r="J34" s="46">
        <f>SUM(J30:J33)</f>
        <v>352</v>
      </c>
    </row>
    <row r="35" spans="2:10" s="41" customFormat="1" ht="24.75" customHeight="1" thickTop="1">
      <c r="B35" s="266">
        <v>6</v>
      </c>
      <c r="C35" s="268" t="s">
        <v>527</v>
      </c>
      <c r="D35" s="16" t="s">
        <v>528</v>
      </c>
      <c r="E35" s="45">
        <v>514</v>
      </c>
      <c r="F35" s="45">
        <v>216</v>
      </c>
      <c r="G35" s="45">
        <v>365</v>
      </c>
      <c r="H35" s="43">
        <f t="shared" si="0"/>
        <v>1095</v>
      </c>
      <c r="I35" s="43">
        <f t="shared" si="1"/>
        <v>70.84649999999999</v>
      </c>
      <c r="J35" s="43">
        <f t="shared" si="2"/>
        <v>71</v>
      </c>
    </row>
    <row r="36" spans="2:10" s="41" customFormat="1" ht="24.75" customHeight="1">
      <c r="B36" s="266"/>
      <c r="C36" s="268"/>
      <c r="D36" s="16" t="s">
        <v>529</v>
      </c>
      <c r="E36" s="45">
        <v>458</v>
      </c>
      <c r="F36" s="45">
        <v>238</v>
      </c>
      <c r="G36" s="45">
        <v>576</v>
      </c>
      <c r="H36" s="42">
        <f t="shared" si="0"/>
        <v>1272</v>
      </c>
      <c r="I36" s="42">
        <f t="shared" si="1"/>
        <v>82.2984</v>
      </c>
      <c r="J36" s="42">
        <f t="shared" si="2"/>
        <v>82</v>
      </c>
    </row>
    <row r="37" spans="2:10" s="41" customFormat="1" ht="24.75" customHeight="1">
      <c r="B37" s="266"/>
      <c r="C37" s="268"/>
      <c r="D37" s="16" t="s">
        <v>530</v>
      </c>
      <c r="E37" s="45">
        <v>360</v>
      </c>
      <c r="F37" s="45">
        <v>129</v>
      </c>
      <c r="G37" s="45">
        <v>314</v>
      </c>
      <c r="H37" s="42">
        <f>SUM(E37:G37)</f>
        <v>803</v>
      </c>
      <c r="I37" s="42">
        <f t="shared" si="1"/>
        <v>51.9541</v>
      </c>
      <c r="J37" s="42">
        <f t="shared" si="2"/>
        <v>52</v>
      </c>
    </row>
    <row r="38" spans="2:10" s="41" customFormat="1" ht="24.75" customHeight="1">
      <c r="B38" s="266"/>
      <c r="C38" s="268"/>
      <c r="D38" s="16" t="s">
        <v>531</v>
      </c>
      <c r="E38" s="45">
        <v>654</v>
      </c>
      <c r="F38" s="45">
        <v>247</v>
      </c>
      <c r="G38" s="45">
        <v>480</v>
      </c>
      <c r="H38" s="42">
        <f t="shared" si="0"/>
        <v>1381</v>
      </c>
      <c r="I38" s="42">
        <f t="shared" si="1"/>
        <v>89.3507</v>
      </c>
      <c r="J38" s="42">
        <f t="shared" si="2"/>
        <v>89</v>
      </c>
    </row>
    <row r="39" spans="2:10" s="41" customFormat="1" ht="24.75" customHeight="1">
      <c r="B39" s="266"/>
      <c r="C39" s="268"/>
      <c r="D39" s="18" t="s">
        <v>532</v>
      </c>
      <c r="E39" s="45">
        <v>460</v>
      </c>
      <c r="F39" s="45">
        <v>182</v>
      </c>
      <c r="G39" s="45">
        <v>305</v>
      </c>
      <c r="H39" s="42">
        <f t="shared" si="0"/>
        <v>947</v>
      </c>
      <c r="I39" s="42">
        <f t="shared" si="1"/>
        <v>61.270900000000005</v>
      </c>
      <c r="J39" s="42">
        <f t="shared" si="2"/>
        <v>61</v>
      </c>
    </row>
    <row r="40" spans="2:10" s="41" customFormat="1" ht="24.75" customHeight="1">
      <c r="B40" s="267"/>
      <c r="C40" s="269"/>
      <c r="D40" s="16" t="s">
        <v>533</v>
      </c>
      <c r="E40" s="45">
        <v>355</v>
      </c>
      <c r="F40" s="45">
        <v>207</v>
      </c>
      <c r="G40" s="45">
        <v>388</v>
      </c>
      <c r="H40" s="42">
        <f t="shared" si="0"/>
        <v>950</v>
      </c>
      <c r="I40" s="42">
        <f t="shared" si="1"/>
        <v>61.464999999999996</v>
      </c>
      <c r="J40" s="42">
        <f t="shared" si="2"/>
        <v>61</v>
      </c>
    </row>
    <row r="41" spans="2:10" s="41" customFormat="1" ht="24.75" customHeight="1" thickBot="1">
      <c r="B41" s="272" t="s">
        <v>8</v>
      </c>
      <c r="C41" s="273"/>
      <c r="D41" s="274"/>
      <c r="E41" s="46">
        <f>SUM(E35:E40)</f>
        <v>2801</v>
      </c>
      <c r="F41" s="46">
        <f>SUM(F35:F40)</f>
        <v>1219</v>
      </c>
      <c r="G41" s="46">
        <f>SUM(G35:G40)</f>
        <v>2428</v>
      </c>
      <c r="H41" s="44">
        <f t="shared" si="0"/>
        <v>6448</v>
      </c>
      <c r="I41" s="44">
        <f t="shared" si="1"/>
        <v>417.1856</v>
      </c>
      <c r="J41" s="46">
        <f>SUM(J35:J40)</f>
        <v>416</v>
      </c>
    </row>
    <row r="42" spans="2:10" s="41" customFormat="1" ht="24.75" customHeight="1" thickTop="1">
      <c r="B42" s="266">
        <v>7</v>
      </c>
      <c r="C42" s="268" t="s">
        <v>534</v>
      </c>
      <c r="D42" s="16" t="s">
        <v>535</v>
      </c>
      <c r="E42" s="45">
        <v>415</v>
      </c>
      <c r="F42" s="45">
        <v>341</v>
      </c>
      <c r="G42" s="45">
        <v>898</v>
      </c>
      <c r="H42" s="43">
        <f t="shared" si="0"/>
        <v>1654</v>
      </c>
      <c r="I42" s="43">
        <f t="shared" si="1"/>
        <v>107.01379999999999</v>
      </c>
      <c r="J42" s="43">
        <f t="shared" si="2"/>
        <v>107</v>
      </c>
    </row>
    <row r="43" spans="2:10" s="41" customFormat="1" ht="24.75" customHeight="1">
      <c r="B43" s="266"/>
      <c r="C43" s="268"/>
      <c r="D43" s="18" t="s">
        <v>536</v>
      </c>
      <c r="E43" s="45">
        <v>452</v>
      </c>
      <c r="F43" s="45">
        <v>356</v>
      </c>
      <c r="G43" s="45">
        <v>840</v>
      </c>
      <c r="H43" s="42">
        <f>SUM(E43:G43)</f>
        <v>1648</v>
      </c>
      <c r="I43" s="42">
        <f t="shared" si="1"/>
        <v>106.6256</v>
      </c>
      <c r="J43" s="42">
        <f t="shared" si="2"/>
        <v>107</v>
      </c>
    </row>
    <row r="44" spans="2:10" s="41" customFormat="1" ht="24.75" customHeight="1">
      <c r="B44" s="267"/>
      <c r="C44" s="269"/>
      <c r="D44" s="16" t="s">
        <v>537</v>
      </c>
      <c r="E44" s="45">
        <v>489</v>
      </c>
      <c r="F44" s="45">
        <v>382</v>
      </c>
      <c r="G44" s="45">
        <v>918</v>
      </c>
      <c r="H44" s="42">
        <f t="shared" si="0"/>
        <v>1789</v>
      </c>
      <c r="I44" s="42">
        <f t="shared" si="1"/>
        <v>115.7483</v>
      </c>
      <c r="J44" s="42">
        <f t="shared" si="2"/>
        <v>116</v>
      </c>
    </row>
    <row r="45" spans="2:10" s="41" customFormat="1" ht="24.75" customHeight="1" thickBot="1">
      <c r="B45" s="272" t="s">
        <v>8</v>
      </c>
      <c r="C45" s="273"/>
      <c r="D45" s="274"/>
      <c r="E45" s="46">
        <f>SUM(E42:E44)</f>
        <v>1356</v>
      </c>
      <c r="F45" s="46">
        <f>SUM(F42:F44)</f>
        <v>1079</v>
      </c>
      <c r="G45" s="46">
        <f>SUM(G42:G44)</f>
        <v>2656</v>
      </c>
      <c r="H45" s="44">
        <f t="shared" si="0"/>
        <v>5091</v>
      </c>
      <c r="I45" s="44">
        <f t="shared" si="1"/>
        <v>329.38769999999994</v>
      </c>
      <c r="J45" s="46">
        <f>SUM(J42:J44)</f>
        <v>330</v>
      </c>
    </row>
    <row r="46" spans="2:10" s="41" customFormat="1" ht="24.75" customHeight="1" thickTop="1">
      <c r="B46" s="266">
        <v>8</v>
      </c>
      <c r="C46" s="268" t="s">
        <v>538</v>
      </c>
      <c r="D46" s="17" t="s">
        <v>539</v>
      </c>
      <c r="E46" s="45">
        <v>220</v>
      </c>
      <c r="F46" s="45">
        <v>143</v>
      </c>
      <c r="G46" s="45">
        <v>314</v>
      </c>
      <c r="H46" s="43">
        <f t="shared" si="0"/>
        <v>677</v>
      </c>
      <c r="I46" s="43">
        <f t="shared" si="1"/>
        <v>43.801899999999996</v>
      </c>
      <c r="J46" s="43">
        <f t="shared" si="2"/>
        <v>44</v>
      </c>
    </row>
    <row r="47" spans="2:10" s="41" customFormat="1" ht="24.75" customHeight="1">
      <c r="B47" s="266"/>
      <c r="C47" s="268"/>
      <c r="D47" s="18" t="s">
        <v>540</v>
      </c>
      <c r="E47" s="45">
        <v>426</v>
      </c>
      <c r="F47" s="45">
        <v>326</v>
      </c>
      <c r="G47" s="45">
        <v>710</v>
      </c>
      <c r="H47" s="42">
        <f>SUM(E47:G47)</f>
        <v>1462</v>
      </c>
      <c r="I47" s="42">
        <f t="shared" si="1"/>
        <v>94.5914</v>
      </c>
      <c r="J47" s="42">
        <f t="shared" si="2"/>
        <v>95</v>
      </c>
    </row>
    <row r="48" spans="2:10" s="41" customFormat="1" ht="24.75" customHeight="1">
      <c r="B48" s="267"/>
      <c r="C48" s="269"/>
      <c r="D48" s="16" t="s">
        <v>541</v>
      </c>
      <c r="E48" s="45">
        <v>364</v>
      </c>
      <c r="F48" s="45">
        <v>255</v>
      </c>
      <c r="G48" s="45">
        <v>663</v>
      </c>
      <c r="H48" s="42">
        <f t="shared" si="0"/>
        <v>1282</v>
      </c>
      <c r="I48" s="42">
        <f t="shared" si="1"/>
        <v>82.94539999999999</v>
      </c>
      <c r="J48" s="42">
        <f t="shared" si="2"/>
        <v>83</v>
      </c>
    </row>
    <row r="49" spans="2:10" s="41" customFormat="1" ht="24.75" customHeight="1" thickBot="1">
      <c r="B49" s="272" t="s">
        <v>8</v>
      </c>
      <c r="C49" s="273"/>
      <c r="D49" s="274"/>
      <c r="E49" s="46">
        <f>SUM(E46:E48)</f>
        <v>1010</v>
      </c>
      <c r="F49" s="46">
        <f>SUM(F46:F48)</f>
        <v>724</v>
      </c>
      <c r="G49" s="46">
        <f>SUM(G46:G48)</f>
        <v>1687</v>
      </c>
      <c r="H49" s="44">
        <f t="shared" si="0"/>
        <v>3421</v>
      </c>
      <c r="I49" s="44">
        <f t="shared" si="1"/>
        <v>221.3387</v>
      </c>
      <c r="J49" s="184">
        <f>SUM(J46:J48)</f>
        <v>222</v>
      </c>
    </row>
    <row r="50" spans="2:10" s="41" customFormat="1" ht="24.75" customHeight="1" thickTop="1">
      <c r="B50" s="266">
        <v>9</v>
      </c>
      <c r="C50" s="268" t="s">
        <v>542</v>
      </c>
      <c r="D50" s="17" t="s">
        <v>543</v>
      </c>
      <c r="E50" s="45">
        <v>845</v>
      </c>
      <c r="F50" s="45">
        <v>653</v>
      </c>
      <c r="G50" s="45">
        <v>1572</v>
      </c>
      <c r="H50" s="43">
        <f t="shared" si="0"/>
        <v>3070</v>
      </c>
      <c r="I50" s="43">
        <f t="shared" si="1"/>
        <v>198.629</v>
      </c>
      <c r="J50" s="42">
        <f t="shared" si="2"/>
        <v>199</v>
      </c>
    </row>
    <row r="51" spans="2:10" s="41" customFormat="1" ht="24.75" customHeight="1">
      <c r="B51" s="267"/>
      <c r="C51" s="269"/>
      <c r="D51" s="16" t="s">
        <v>544</v>
      </c>
      <c r="E51" s="45">
        <v>590</v>
      </c>
      <c r="F51" s="45">
        <v>429</v>
      </c>
      <c r="G51" s="45">
        <v>1044</v>
      </c>
      <c r="H51" s="42">
        <f t="shared" si="0"/>
        <v>2063</v>
      </c>
      <c r="I51" s="42">
        <f t="shared" si="1"/>
        <v>133.4761</v>
      </c>
      <c r="J51" s="42">
        <f t="shared" si="2"/>
        <v>133</v>
      </c>
    </row>
    <row r="52" spans="2:10" s="41" customFormat="1" ht="24.75" customHeight="1" thickBot="1">
      <c r="B52" s="272" t="s">
        <v>8</v>
      </c>
      <c r="C52" s="273"/>
      <c r="D52" s="274"/>
      <c r="E52" s="46">
        <f>SUM(E50:E51)</f>
        <v>1435</v>
      </c>
      <c r="F52" s="46">
        <f>SUM(F50:F51)</f>
        <v>1082</v>
      </c>
      <c r="G52" s="46">
        <f>SUM(G50:G51)</f>
        <v>2616</v>
      </c>
      <c r="H52" s="44">
        <f t="shared" si="0"/>
        <v>5133</v>
      </c>
      <c r="I52" s="44">
        <f t="shared" si="1"/>
        <v>332.1051</v>
      </c>
      <c r="J52" s="46">
        <f>SUM(J50:J51)</f>
        <v>332</v>
      </c>
    </row>
    <row r="53" spans="2:10" s="41" customFormat="1" ht="24.75" customHeight="1" thickTop="1">
      <c r="B53" s="275">
        <v>10</v>
      </c>
      <c r="C53" s="276" t="s">
        <v>545</v>
      </c>
      <c r="D53" s="16" t="s">
        <v>546</v>
      </c>
      <c r="E53" s="45">
        <v>331</v>
      </c>
      <c r="F53" s="45">
        <v>293</v>
      </c>
      <c r="G53" s="45">
        <v>605</v>
      </c>
      <c r="H53" s="43">
        <f>SUM(E53:G53)</f>
        <v>1229</v>
      </c>
      <c r="I53" s="43">
        <f t="shared" si="1"/>
        <v>79.51629999999999</v>
      </c>
      <c r="J53" s="43">
        <f t="shared" si="2"/>
        <v>80</v>
      </c>
    </row>
    <row r="54" spans="2:10" s="41" customFormat="1" ht="24.75" customHeight="1">
      <c r="B54" s="275"/>
      <c r="C54" s="276"/>
      <c r="D54" s="16" t="s">
        <v>547</v>
      </c>
      <c r="E54" s="45">
        <v>591</v>
      </c>
      <c r="F54" s="45">
        <v>595</v>
      </c>
      <c r="G54" s="45">
        <v>1438</v>
      </c>
      <c r="H54" s="42">
        <f t="shared" si="0"/>
        <v>2624</v>
      </c>
      <c r="I54" s="42">
        <f t="shared" si="1"/>
        <v>169.7728</v>
      </c>
      <c r="J54" s="42">
        <f t="shared" si="2"/>
        <v>170</v>
      </c>
    </row>
    <row r="55" spans="2:10" s="41" customFormat="1" ht="24.75" customHeight="1">
      <c r="B55" s="275"/>
      <c r="C55" s="276"/>
      <c r="D55" s="16" t="s">
        <v>548</v>
      </c>
      <c r="E55" s="45">
        <v>495</v>
      </c>
      <c r="F55" s="45">
        <v>525</v>
      </c>
      <c r="G55" s="45">
        <v>1400</v>
      </c>
      <c r="H55" s="42">
        <f>SUM(E55:G55)</f>
        <v>2420</v>
      </c>
      <c r="I55" s="42">
        <f t="shared" si="1"/>
        <v>156.57399999999998</v>
      </c>
      <c r="J55" s="42">
        <f t="shared" si="2"/>
        <v>157</v>
      </c>
    </row>
    <row r="56" spans="2:10" s="41" customFormat="1" ht="24.75" customHeight="1" thickBot="1">
      <c r="B56" s="272" t="s">
        <v>8</v>
      </c>
      <c r="C56" s="273"/>
      <c r="D56" s="274"/>
      <c r="E56" s="46">
        <f>SUM(E53:E55)</f>
        <v>1417</v>
      </c>
      <c r="F56" s="46">
        <f>SUM(F53:F55)</f>
        <v>1413</v>
      </c>
      <c r="G56" s="46">
        <f>SUM(G53:G55)</f>
        <v>3443</v>
      </c>
      <c r="H56" s="44">
        <f t="shared" si="0"/>
        <v>6273</v>
      </c>
      <c r="I56" s="44">
        <f t="shared" si="1"/>
        <v>405.8631</v>
      </c>
      <c r="J56" s="46">
        <f>SUM(J53:J55)</f>
        <v>407</v>
      </c>
    </row>
    <row r="57" spans="2:10" s="41" customFormat="1" ht="24.75" customHeight="1" thickTop="1">
      <c r="B57" s="266">
        <v>11</v>
      </c>
      <c r="C57" s="268" t="s">
        <v>549</v>
      </c>
      <c r="D57" s="16" t="s">
        <v>549</v>
      </c>
      <c r="E57" s="45">
        <v>575</v>
      </c>
      <c r="F57" s="45">
        <v>328</v>
      </c>
      <c r="G57" s="45">
        <v>742</v>
      </c>
      <c r="H57" s="43">
        <f t="shared" si="0"/>
        <v>1645</v>
      </c>
      <c r="I57" s="43">
        <f t="shared" si="1"/>
        <v>106.43149999999999</v>
      </c>
      <c r="J57" s="43">
        <f t="shared" si="2"/>
        <v>106</v>
      </c>
    </row>
    <row r="58" spans="2:10" s="41" customFormat="1" ht="24.75" customHeight="1">
      <c r="B58" s="267"/>
      <c r="C58" s="269"/>
      <c r="D58" s="18" t="s">
        <v>550</v>
      </c>
      <c r="E58" s="45">
        <v>465</v>
      </c>
      <c r="F58" s="45">
        <v>246</v>
      </c>
      <c r="G58" s="45">
        <v>544</v>
      </c>
      <c r="H58" s="42">
        <f t="shared" si="0"/>
        <v>1255</v>
      </c>
      <c r="I58" s="42">
        <f t="shared" si="1"/>
        <v>81.1985</v>
      </c>
      <c r="J58" s="42">
        <f t="shared" si="2"/>
        <v>81</v>
      </c>
    </row>
    <row r="59" spans="2:10" s="41" customFormat="1" ht="24.75" customHeight="1" thickBot="1">
      <c r="B59" s="272" t="s">
        <v>8</v>
      </c>
      <c r="C59" s="273"/>
      <c r="D59" s="274"/>
      <c r="E59" s="46">
        <f>SUM(E57:E58)</f>
        <v>1040</v>
      </c>
      <c r="F59" s="46">
        <f>SUM(F57:F58)</f>
        <v>574</v>
      </c>
      <c r="G59" s="46">
        <f>SUM(G57:G58)</f>
        <v>1286</v>
      </c>
      <c r="H59" s="44">
        <f t="shared" si="0"/>
        <v>2900</v>
      </c>
      <c r="I59" s="44">
        <f t="shared" si="1"/>
        <v>187.63</v>
      </c>
      <c r="J59" s="46">
        <f>SUM(J57:J58)</f>
        <v>187</v>
      </c>
    </row>
    <row r="60" spans="2:10" s="41" customFormat="1" ht="24.75" customHeight="1" thickBot="1" thickTop="1">
      <c r="B60" s="278" t="s">
        <v>59</v>
      </c>
      <c r="C60" s="279"/>
      <c r="D60" s="280"/>
      <c r="E60" s="48">
        <f>E59+E56+E52+E49+E45+E41+E34+E29+E23+E17+E11</f>
        <v>18964</v>
      </c>
      <c r="F60" s="48">
        <f>F59+F56+F52+F49+F45+F41+F34+F29+F23+F17+F11</f>
        <v>11382</v>
      </c>
      <c r="G60" s="48">
        <f>G59+G56+G52+G49+G45+G41+G34+G29+G23+G17+G11</f>
        <v>24479</v>
      </c>
      <c r="H60" s="50">
        <f t="shared" si="0"/>
        <v>54825</v>
      </c>
      <c r="I60" s="148">
        <f t="shared" si="1"/>
        <v>3547.1775</v>
      </c>
      <c r="J60" s="191">
        <f>J59+J56+J52+J49+J45+J41+J34+J29+J23+J17+J11</f>
        <v>3546</v>
      </c>
    </row>
    <row r="61" spans="2:7" s="41" customFormat="1" ht="19.5" thickTop="1">
      <c r="B61" s="55"/>
      <c r="C61" s="55"/>
      <c r="D61" s="55"/>
      <c r="E61" s="56"/>
      <c r="F61" s="56"/>
      <c r="G61" s="56"/>
    </row>
    <row r="62" spans="2:7" s="41" customFormat="1" ht="18.75">
      <c r="B62" s="55"/>
      <c r="C62" s="57"/>
      <c r="D62" s="57"/>
      <c r="E62" s="55"/>
      <c r="F62" s="55"/>
      <c r="G62" s="55"/>
    </row>
    <row r="63" spans="2:7" s="41" customFormat="1" ht="18.75">
      <c r="B63" s="58"/>
      <c r="C63" s="59"/>
      <c r="D63" s="60"/>
      <c r="E63" s="61"/>
      <c r="F63" s="58"/>
      <c r="G63" s="58"/>
    </row>
    <row r="64" spans="2:7" s="41" customFormat="1" ht="18.75">
      <c r="B64" s="58"/>
      <c r="C64" s="59"/>
      <c r="D64" s="60"/>
      <c r="E64" s="61"/>
      <c r="F64" s="58"/>
      <c r="G64" s="58"/>
    </row>
    <row r="65" spans="2:7" s="41" customFormat="1" ht="18.75">
      <c r="B65" s="58"/>
      <c r="C65" s="59"/>
      <c r="D65" s="60"/>
      <c r="E65" s="61"/>
      <c r="F65" s="61"/>
      <c r="G65" s="61"/>
    </row>
    <row r="66" spans="2:7" ht="15">
      <c r="B66" s="5"/>
      <c r="C66" s="6"/>
      <c r="D66" s="7"/>
      <c r="E66" s="8"/>
      <c r="F66" s="8"/>
      <c r="G66" s="8"/>
    </row>
    <row r="67" spans="2:7" ht="15">
      <c r="B67" s="5"/>
      <c r="C67" s="6"/>
      <c r="D67" s="7"/>
      <c r="E67" s="8"/>
      <c r="F67" s="8"/>
      <c r="G67" s="8"/>
    </row>
    <row r="68" spans="2:7" ht="15">
      <c r="B68" s="9"/>
      <c r="C68" s="10"/>
      <c r="D68" s="1"/>
      <c r="E68" s="11"/>
      <c r="F68" s="11"/>
      <c r="G68" s="11"/>
    </row>
    <row r="69" spans="2:7" ht="15">
      <c r="B69" s="9"/>
      <c r="C69" s="10"/>
      <c r="D69" s="1"/>
      <c r="E69" s="11"/>
      <c r="F69" s="11"/>
      <c r="G69" s="11"/>
    </row>
    <row r="70" spans="2:7" ht="15">
      <c r="B70" s="9"/>
      <c r="C70" s="10"/>
      <c r="D70" s="1"/>
      <c r="E70" s="11"/>
      <c r="F70" s="11"/>
      <c r="G70" s="11"/>
    </row>
    <row r="71" spans="2:7" ht="15">
      <c r="B71" s="9"/>
      <c r="C71" s="10"/>
      <c r="D71" s="1"/>
      <c r="E71" s="11"/>
      <c r="F71" s="11"/>
      <c r="G71" s="11"/>
    </row>
    <row r="72" spans="2:7" ht="15">
      <c r="B72" s="9"/>
      <c r="C72" s="10"/>
      <c r="D72" s="1"/>
      <c r="E72" s="11"/>
      <c r="F72" s="11"/>
      <c r="G72" s="11"/>
    </row>
    <row r="73" spans="2:7" ht="15">
      <c r="B73" s="9"/>
      <c r="C73" s="10"/>
      <c r="D73" s="1"/>
      <c r="E73" s="11"/>
      <c r="F73" s="11"/>
      <c r="G73" s="11"/>
    </row>
    <row r="74" spans="2:7" ht="15">
      <c r="B74" s="9"/>
      <c r="C74" s="10"/>
      <c r="D74" s="1"/>
      <c r="E74" s="11"/>
      <c r="F74" s="11"/>
      <c r="G74" s="11"/>
    </row>
    <row r="75" spans="2:7" ht="15">
      <c r="B75" s="9"/>
      <c r="C75" s="10"/>
      <c r="D75" s="1"/>
      <c r="E75" s="11"/>
      <c r="F75" s="11"/>
      <c r="G75" s="11"/>
    </row>
    <row r="76" spans="2:7" ht="15">
      <c r="B76" s="9"/>
      <c r="C76" s="10"/>
      <c r="D76" s="1"/>
      <c r="E76" s="11"/>
      <c r="F76" s="11"/>
      <c r="G76" s="11"/>
    </row>
    <row r="77" spans="2:7" ht="15">
      <c r="B77" s="9"/>
      <c r="C77" s="10"/>
      <c r="D77" s="1"/>
      <c r="E77" s="11"/>
      <c r="F77" s="11"/>
      <c r="G77" s="11"/>
    </row>
    <row r="78" spans="2:7" ht="15">
      <c r="B78" s="9"/>
      <c r="C78" s="10"/>
      <c r="D78" s="1"/>
      <c r="E78" s="11"/>
      <c r="F78" s="11"/>
      <c r="G78" s="11"/>
    </row>
    <row r="79" spans="2:7" ht="15">
      <c r="B79" s="9"/>
      <c r="C79" s="10"/>
      <c r="D79" s="1"/>
      <c r="E79" s="11"/>
      <c r="F79" s="11"/>
      <c r="G79" s="11"/>
    </row>
    <row r="80" spans="2:7" ht="15">
      <c r="B80" s="9"/>
      <c r="C80" s="10"/>
      <c r="D80" s="1"/>
      <c r="E80" s="11"/>
      <c r="F80" s="11"/>
      <c r="G80" s="11"/>
    </row>
    <row r="81" spans="2:7" ht="15">
      <c r="B81" s="9"/>
      <c r="C81" s="10"/>
      <c r="D81" s="1"/>
      <c r="E81" s="11"/>
      <c r="F81" s="11"/>
      <c r="G81" s="11"/>
    </row>
    <row r="82" spans="2:7" ht="15">
      <c r="B82" s="9"/>
      <c r="C82" s="10"/>
      <c r="D82" s="1"/>
      <c r="E82" s="11"/>
      <c r="F82" s="11"/>
      <c r="G82" s="11"/>
    </row>
    <row r="83" spans="2:7" ht="15">
      <c r="B83" s="9"/>
      <c r="C83" s="10"/>
      <c r="D83" s="1"/>
      <c r="E83" s="11"/>
      <c r="F83" s="11"/>
      <c r="G83" s="11"/>
    </row>
    <row r="84" spans="2:7" ht="15">
      <c r="B84" s="9"/>
      <c r="C84" s="10"/>
      <c r="D84" s="1"/>
      <c r="E84" s="11"/>
      <c r="F84" s="11"/>
      <c r="G84" s="11"/>
    </row>
    <row r="85" spans="2:7" ht="15">
      <c r="B85" s="9"/>
      <c r="C85" s="10"/>
      <c r="D85" s="1"/>
      <c r="E85" s="11"/>
      <c r="F85" s="11"/>
      <c r="G85" s="11"/>
    </row>
    <row r="86" spans="2:7" ht="15">
      <c r="B86" s="9"/>
      <c r="C86" s="10"/>
      <c r="D86" s="1"/>
      <c r="E86" s="11"/>
      <c r="F86" s="11"/>
      <c r="G86" s="11"/>
    </row>
    <row r="87" spans="2:7" ht="15">
      <c r="B87" s="9"/>
      <c r="C87" s="10"/>
      <c r="D87" s="1"/>
      <c r="E87" s="11"/>
      <c r="F87" s="11"/>
      <c r="G87" s="11"/>
    </row>
    <row r="88" spans="2:7" ht="15">
      <c r="B88" s="9"/>
      <c r="C88" s="10"/>
      <c r="D88" s="1"/>
      <c r="E88" s="11"/>
      <c r="F88" s="11"/>
      <c r="G88" s="11"/>
    </row>
    <row r="89" spans="2:7" ht="15">
      <c r="B89" s="9"/>
      <c r="C89" s="10"/>
      <c r="D89" s="1"/>
      <c r="E89" s="11"/>
      <c r="F89" s="11"/>
      <c r="G89" s="11"/>
    </row>
    <row r="90" spans="2:7" ht="15">
      <c r="B90" s="9"/>
      <c r="C90" s="10"/>
      <c r="D90" s="1"/>
      <c r="E90" s="11"/>
      <c r="F90" s="11"/>
      <c r="G90" s="11"/>
    </row>
    <row r="91" spans="2:7" ht="15">
      <c r="B91" s="9"/>
      <c r="C91" s="10"/>
      <c r="D91" s="1"/>
      <c r="E91" s="11"/>
      <c r="F91" s="11"/>
      <c r="G91" s="11"/>
    </row>
    <row r="92" spans="2:7" ht="15">
      <c r="B92" s="9"/>
      <c r="C92" s="10"/>
      <c r="D92" s="1"/>
      <c r="E92" s="11"/>
      <c r="F92" s="11"/>
      <c r="G92" s="11"/>
    </row>
    <row r="93" spans="2:7" ht="15">
      <c r="B93" s="9"/>
      <c r="C93" s="10"/>
      <c r="D93" s="1"/>
      <c r="E93" s="11"/>
      <c r="F93" s="11"/>
      <c r="G93" s="11"/>
    </row>
    <row r="94" spans="2:7" ht="15">
      <c r="B94" s="9"/>
      <c r="C94" s="10"/>
      <c r="D94" s="1"/>
      <c r="E94" s="11"/>
      <c r="F94" s="11"/>
      <c r="G94" s="11"/>
    </row>
    <row r="95" spans="2:7" ht="15">
      <c r="B95" s="9"/>
      <c r="C95" s="10"/>
      <c r="D95" s="1"/>
      <c r="E95" s="11"/>
      <c r="F95" s="11"/>
      <c r="G95" s="11"/>
    </row>
    <row r="96" spans="2:7" ht="15">
      <c r="B96" s="9"/>
      <c r="C96" s="10"/>
      <c r="D96" s="1"/>
      <c r="E96" s="11"/>
      <c r="F96" s="11"/>
      <c r="G96" s="11"/>
    </row>
    <row r="97" spans="2:7" ht="15">
      <c r="B97" s="9"/>
      <c r="C97" s="10"/>
      <c r="D97" s="1"/>
      <c r="E97" s="11"/>
      <c r="F97" s="11"/>
      <c r="G97" s="11"/>
    </row>
    <row r="98" spans="2:7" ht="15">
      <c r="B98" s="9"/>
      <c r="C98" s="10"/>
      <c r="D98" s="1"/>
      <c r="E98" s="11"/>
      <c r="F98" s="11"/>
      <c r="G98" s="11"/>
    </row>
    <row r="99" spans="2:7" ht="15">
      <c r="B99" s="9"/>
      <c r="C99" s="10"/>
      <c r="D99" s="1"/>
      <c r="E99" s="11"/>
      <c r="F99" s="11"/>
      <c r="G99" s="11"/>
    </row>
    <row r="100" spans="2:7" ht="15">
      <c r="B100" s="9"/>
      <c r="C100" s="10"/>
      <c r="D100" s="1"/>
      <c r="E100" s="11"/>
      <c r="F100" s="11"/>
      <c r="G100" s="11"/>
    </row>
    <row r="101" spans="2:7" ht="15">
      <c r="B101" s="9"/>
      <c r="C101" s="10"/>
      <c r="D101" s="1"/>
      <c r="E101" s="11"/>
      <c r="F101" s="11"/>
      <c r="G101" s="11"/>
    </row>
    <row r="102" spans="2:7" ht="15">
      <c r="B102" s="9"/>
      <c r="C102" s="10"/>
      <c r="D102" s="1"/>
      <c r="E102" s="11"/>
      <c r="F102" s="11"/>
      <c r="G102" s="11"/>
    </row>
    <row r="103" spans="2:7" ht="15">
      <c r="B103" s="9"/>
      <c r="C103" s="10"/>
      <c r="D103" s="1"/>
      <c r="E103" s="11"/>
      <c r="F103" s="11"/>
      <c r="G103" s="11"/>
    </row>
    <row r="104" spans="2:7" ht="15">
      <c r="B104" s="9"/>
      <c r="C104" s="10"/>
      <c r="D104" s="1"/>
      <c r="E104" s="11"/>
      <c r="F104" s="11"/>
      <c r="G104" s="11"/>
    </row>
    <row r="105" spans="2:7" ht="15">
      <c r="B105" s="9"/>
      <c r="C105" s="10"/>
      <c r="D105" s="1"/>
      <c r="E105" s="11"/>
      <c r="F105" s="11"/>
      <c r="G105" s="11"/>
    </row>
    <row r="106" spans="2:7" ht="15">
      <c r="B106" s="9"/>
      <c r="C106" s="10"/>
      <c r="D106" s="1"/>
      <c r="E106" s="11"/>
      <c r="F106" s="11"/>
      <c r="G106" s="11"/>
    </row>
    <row r="107" spans="2:7" ht="15">
      <c r="B107" s="9"/>
      <c r="C107" s="10"/>
      <c r="D107" s="1"/>
      <c r="E107" s="11"/>
      <c r="F107" s="11"/>
      <c r="G107" s="11"/>
    </row>
    <row r="108" spans="2:7" ht="15">
      <c r="B108" s="9"/>
      <c r="C108" s="10"/>
      <c r="D108" s="1"/>
      <c r="E108" s="11"/>
      <c r="F108" s="11"/>
      <c r="G108" s="11"/>
    </row>
    <row r="109" spans="2:7" ht="15">
      <c r="B109" s="9"/>
      <c r="C109" s="10"/>
      <c r="D109" s="1"/>
      <c r="E109" s="11"/>
      <c r="F109" s="11"/>
      <c r="G109" s="11"/>
    </row>
    <row r="110" spans="2:7" ht="15">
      <c r="B110" s="9"/>
      <c r="C110" s="10"/>
      <c r="D110" s="1"/>
      <c r="E110" s="11"/>
      <c r="F110" s="11"/>
      <c r="G110" s="11"/>
    </row>
    <row r="111" spans="2:7" ht="15">
      <c r="B111" s="9"/>
      <c r="C111" s="10"/>
      <c r="D111" s="1"/>
      <c r="E111" s="11"/>
      <c r="F111" s="11"/>
      <c r="G111" s="11"/>
    </row>
    <row r="112" spans="2:7" ht="15">
      <c r="B112" s="9"/>
      <c r="C112" s="10"/>
      <c r="D112" s="1"/>
      <c r="E112" s="11"/>
      <c r="F112" s="11"/>
      <c r="G112" s="11"/>
    </row>
    <row r="113" spans="2:7" ht="15">
      <c r="B113" s="9"/>
      <c r="C113" s="10"/>
      <c r="D113" s="1"/>
      <c r="E113" s="11"/>
      <c r="F113" s="11"/>
      <c r="G113" s="11"/>
    </row>
    <row r="114" spans="2:7" ht="15">
      <c r="B114" s="9"/>
      <c r="C114" s="10"/>
      <c r="D114" s="1"/>
      <c r="E114" s="11"/>
      <c r="F114" s="11"/>
      <c r="G114" s="11"/>
    </row>
  </sheetData>
  <sheetProtection/>
  <mergeCells count="44">
    <mergeCell ref="J3:J4"/>
    <mergeCell ref="B41:D41"/>
    <mergeCell ref="B42:B44"/>
    <mergeCell ref="C42:C44"/>
    <mergeCell ref="B45:D45"/>
    <mergeCell ref="C35:C40"/>
    <mergeCell ref="B17:D17"/>
    <mergeCell ref="B18:B22"/>
    <mergeCell ref="C18:C22"/>
    <mergeCell ref="B23:D23"/>
    <mergeCell ref="B24:B28"/>
    <mergeCell ref="C24:C28"/>
    <mergeCell ref="B29:D29"/>
    <mergeCell ref="B30:B33"/>
    <mergeCell ref="C30:C33"/>
    <mergeCell ref="B34:D34"/>
    <mergeCell ref="B46:B48"/>
    <mergeCell ref="C46:C48"/>
    <mergeCell ref="B59:D59"/>
    <mergeCell ref="B60:D60"/>
    <mergeCell ref="B49:D49"/>
    <mergeCell ref="B50:B51"/>
    <mergeCell ref="C50:C51"/>
    <mergeCell ref="B52:D52"/>
    <mergeCell ref="B53:B55"/>
    <mergeCell ref="C53:C55"/>
    <mergeCell ref="B56:D56"/>
    <mergeCell ref="B57:B58"/>
    <mergeCell ref="C57:C58"/>
    <mergeCell ref="B35:B40"/>
    <mergeCell ref="B12:B16"/>
    <mergeCell ref="C12:C16"/>
    <mergeCell ref="G3:G4"/>
    <mergeCell ref="B5:B10"/>
    <mergeCell ref="C5:C10"/>
    <mergeCell ref="B11:D11"/>
    <mergeCell ref="E3:E4"/>
    <mergeCell ref="I3:I4"/>
    <mergeCell ref="B2:G2"/>
    <mergeCell ref="B3:B4"/>
    <mergeCell ref="C3:C4"/>
    <mergeCell ref="D3:D4"/>
    <mergeCell ref="F3:F4"/>
    <mergeCell ref="H3:H4"/>
  </mergeCells>
  <printOptions/>
  <pageMargins left="0.2" right="0.2" top="0.25" bottom="0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123"/>
  <sheetViews>
    <sheetView zoomScalePageLayoutView="0" workbookViewId="0" topLeftCell="A115">
      <selection activeCell="N7" sqref="N7"/>
    </sheetView>
  </sheetViews>
  <sheetFormatPr defaultColWidth="9.140625" defaultRowHeight="15"/>
  <cols>
    <col min="1" max="1" width="3.7109375" style="0" customWidth="1"/>
    <col min="2" max="2" width="7.140625" style="0" customWidth="1"/>
    <col min="3" max="3" width="18.421875" style="0" customWidth="1"/>
    <col min="4" max="4" width="23.00390625" style="0" customWidth="1"/>
    <col min="7" max="7" width="12.7109375" style="0" customWidth="1"/>
    <col min="9" max="9" width="9.140625" style="0" hidden="1" customWidth="1"/>
    <col min="10" max="10" width="9.140625" style="0" customWidth="1"/>
  </cols>
  <sheetData>
    <row r="2" spans="2:7" ht="18.75">
      <c r="B2" s="214" t="s">
        <v>551</v>
      </c>
      <c r="C2" s="214"/>
      <c r="D2" s="214"/>
      <c r="E2" s="214"/>
      <c r="F2" s="214"/>
      <c r="G2" s="214"/>
    </row>
    <row r="3" spans="2:10" s="41" customFormat="1" ht="15" customHeight="1">
      <c r="B3" s="260" t="s">
        <v>1</v>
      </c>
      <c r="C3" s="260" t="s">
        <v>2</v>
      </c>
      <c r="D3" s="262" t="s">
        <v>3</v>
      </c>
      <c r="E3" s="283" t="s">
        <v>1406</v>
      </c>
      <c r="F3" s="283" t="s">
        <v>1405</v>
      </c>
      <c r="G3" s="283" t="s">
        <v>1404</v>
      </c>
      <c r="H3" s="322" t="s">
        <v>8</v>
      </c>
      <c r="I3" s="281"/>
      <c r="J3" s="281"/>
    </row>
    <row r="4" spans="2:10" s="41" customFormat="1" ht="18.75">
      <c r="B4" s="261"/>
      <c r="C4" s="261"/>
      <c r="D4" s="263"/>
      <c r="E4" s="284"/>
      <c r="F4" s="284"/>
      <c r="G4" s="284"/>
      <c r="H4" s="323"/>
      <c r="I4" s="282"/>
      <c r="J4" s="282"/>
    </row>
    <row r="5" spans="2:10" s="41" customFormat="1" ht="24.75" customHeight="1">
      <c r="B5" s="270">
        <v>1</v>
      </c>
      <c r="C5" s="271" t="s">
        <v>552</v>
      </c>
      <c r="D5" s="16" t="s">
        <v>553</v>
      </c>
      <c r="E5" s="45">
        <v>257</v>
      </c>
      <c r="F5" s="45">
        <v>155</v>
      </c>
      <c r="G5" s="45">
        <v>265</v>
      </c>
      <c r="H5" s="42">
        <f>SUM(E5:G5)</f>
        <v>677</v>
      </c>
      <c r="I5" s="42">
        <f>SUM(H5/100)*6.45</f>
        <v>43.6665</v>
      </c>
      <c r="J5" s="42">
        <f>ROUND(I5,0)</f>
        <v>44</v>
      </c>
    </row>
    <row r="6" spans="2:10" s="41" customFormat="1" ht="27.75" customHeight="1">
      <c r="B6" s="266"/>
      <c r="C6" s="268"/>
      <c r="D6" s="16" t="s">
        <v>554</v>
      </c>
      <c r="E6" s="45">
        <v>181</v>
      </c>
      <c r="F6" s="45">
        <v>112</v>
      </c>
      <c r="G6" s="45">
        <v>256</v>
      </c>
      <c r="H6" s="42">
        <f aca="true" t="shared" si="0" ref="H6:H70">SUM(E6:G6)</f>
        <v>549</v>
      </c>
      <c r="I6" s="42">
        <f aca="true" t="shared" si="1" ref="I6:I69">SUM(H6/100)*6.45</f>
        <v>35.4105</v>
      </c>
      <c r="J6" s="42">
        <f aca="true" t="shared" si="2" ref="J6:J69">ROUND(I6,0)</f>
        <v>35</v>
      </c>
    </row>
    <row r="7" spans="2:10" s="41" customFormat="1" ht="27.75" customHeight="1">
      <c r="B7" s="266"/>
      <c r="C7" s="268"/>
      <c r="D7" s="16" t="s">
        <v>555</v>
      </c>
      <c r="E7" s="45">
        <v>242</v>
      </c>
      <c r="F7" s="45">
        <v>127</v>
      </c>
      <c r="G7" s="45">
        <v>274</v>
      </c>
      <c r="H7" s="42">
        <f t="shared" si="0"/>
        <v>643</v>
      </c>
      <c r="I7" s="42">
        <f t="shared" si="1"/>
        <v>41.4735</v>
      </c>
      <c r="J7" s="42">
        <f t="shared" si="2"/>
        <v>41</v>
      </c>
    </row>
    <row r="8" spans="2:10" s="41" customFormat="1" ht="27.75" customHeight="1">
      <c r="B8" s="266"/>
      <c r="C8" s="268"/>
      <c r="D8" s="62" t="s">
        <v>556</v>
      </c>
      <c r="E8" s="45">
        <v>287</v>
      </c>
      <c r="F8" s="45">
        <v>129</v>
      </c>
      <c r="G8" s="45">
        <v>260</v>
      </c>
      <c r="H8" s="42">
        <f t="shared" si="0"/>
        <v>676</v>
      </c>
      <c r="I8" s="42">
        <f t="shared" si="1"/>
        <v>43.602</v>
      </c>
      <c r="J8" s="42">
        <f t="shared" si="2"/>
        <v>44</v>
      </c>
    </row>
    <row r="9" spans="2:10" s="41" customFormat="1" ht="27.75" customHeight="1" thickBot="1">
      <c r="B9" s="272" t="s">
        <v>8</v>
      </c>
      <c r="C9" s="273"/>
      <c r="D9" s="274"/>
      <c r="E9" s="46">
        <f>SUM(E5:E8)</f>
        <v>967</v>
      </c>
      <c r="F9" s="46">
        <f>SUM(F5:F8)</f>
        <v>523</v>
      </c>
      <c r="G9" s="46">
        <f>SUM(G5:G8)</f>
        <v>1055</v>
      </c>
      <c r="H9" s="44">
        <f t="shared" si="0"/>
        <v>2545</v>
      </c>
      <c r="I9" s="44">
        <f t="shared" si="1"/>
        <v>164.1525</v>
      </c>
      <c r="J9" s="46">
        <f>SUM(J5:J8)</f>
        <v>164</v>
      </c>
    </row>
    <row r="10" spans="2:10" s="41" customFormat="1" ht="27.75" customHeight="1" thickTop="1">
      <c r="B10" s="266">
        <v>2</v>
      </c>
      <c r="C10" s="268" t="s">
        <v>557</v>
      </c>
      <c r="D10" s="17" t="s">
        <v>558</v>
      </c>
      <c r="E10" s="45">
        <v>144</v>
      </c>
      <c r="F10" s="45">
        <v>148</v>
      </c>
      <c r="G10" s="45">
        <v>206</v>
      </c>
      <c r="H10" s="43">
        <f t="shared" si="0"/>
        <v>498</v>
      </c>
      <c r="I10" s="195">
        <f t="shared" si="1"/>
        <v>32.121</v>
      </c>
      <c r="J10" s="43">
        <f t="shared" si="2"/>
        <v>32</v>
      </c>
    </row>
    <row r="11" spans="2:10" s="41" customFormat="1" ht="27.75" customHeight="1">
      <c r="B11" s="266"/>
      <c r="C11" s="268"/>
      <c r="D11" s="16" t="s">
        <v>559</v>
      </c>
      <c r="E11" s="45">
        <v>198</v>
      </c>
      <c r="F11" s="45">
        <v>130</v>
      </c>
      <c r="G11" s="45">
        <v>303</v>
      </c>
      <c r="H11" s="42">
        <f t="shared" si="0"/>
        <v>631</v>
      </c>
      <c r="I11" s="194">
        <f t="shared" si="1"/>
        <v>40.6995</v>
      </c>
      <c r="J11" s="42">
        <f t="shared" si="2"/>
        <v>41</v>
      </c>
    </row>
    <row r="12" spans="2:10" s="41" customFormat="1" ht="27.75" customHeight="1">
      <c r="B12" s="266"/>
      <c r="C12" s="268"/>
      <c r="D12" s="16" t="s">
        <v>560</v>
      </c>
      <c r="E12" s="45">
        <v>169</v>
      </c>
      <c r="F12" s="45">
        <v>169</v>
      </c>
      <c r="G12" s="45">
        <v>159</v>
      </c>
      <c r="H12" s="42">
        <f t="shared" si="0"/>
        <v>497</v>
      </c>
      <c r="I12" s="194">
        <f t="shared" si="1"/>
        <v>32.0565</v>
      </c>
      <c r="J12" s="42">
        <f t="shared" si="2"/>
        <v>32</v>
      </c>
    </row>
    <row r="13" spans="2:10" s="41" customFormat="1" ht="27.75" customHeight="1">
      <c r="B13" s="266"/>
      <c r="C13" s="268"/>
      <c r="D13" s="16" t="s">
        <v>561</v>
      </c>
      <c r="E13" s="45">
        <v>224</v>
      </c>
      <c r="F13" s="45">
        <v>136</v>
      </c>
      <c r="G13" s="45">
        <v>261</v>
      </c>
      <c r="H13" s="42">
        <f t="shared" si="0"/>
        <v>621</v>
      </c>
      <c r="I13" s="194">
        <f t="shared" si="1"/>
        <v>40.0545</v>
      </c>
      <c r="J13" s="42">
        <f t="shared" si="2"/>
        <v>40</v>
      </c>
    </row>
    <row r="14" spans="2:10" s="41" customFormat="1" ht="27.75" customHeight="1">
      <c r="B14" s="267"/>
      <c r="C14" s="269"/>
      <c r="D14" s="16" t="s">
        <v>562</v>
      </c>
      <c r="E14" s="45">
        <v>250</v>
      </c>
      <c r="F14" s="45">
        <v>145</v>
      </c>
      <c r="G14" s="45">
        <v>311</v>
      </c>
      <c r="H14" s="42">
        <f t="shared" si="0"/>
        <v>706</v>
      </c>
      <c r="I14" s="194">
        <f t="shared" si="1"/>
        <v>45.537</v>
      </c>
      <c r="J14" s="42">
        <f t="shared" si="2"/>
        <v>46</v>
      </c>
    </row>
    <row r="15" spans="2:10" s="41" customFormat="1" ht="24.75" customHeight="1" thickBot="1">
      <c r="B15" s="272" t="s">
        <v>8</v>
      </c>
      <c r="C15" s="273"/>
      <c r="D15" s="274"/>
      <c r="E15" s="46">
        <f>SUM(E10:E14)</f>
        <v>985</v>
      </c>
      <c r="F15" s="46">
        <f>SUM(F10:F14)</f>
        <v>728</v>
      </c>
      <c r="G15" s="46">
        <f>SUM(G10:G14)</f>
        <v>1240</v>
      </c>
      <c r="H15" s="44">
        <f t="shared" si="0"/>
        <v>2953</v>
      </c>
      <c r="I15" s="196">
        <f t="shared" si="1"/>
        <v>190.4685</v>
      </c>
      <c r="J15" s="46">
        <f>SUM(J10:J14)</f>
        <v>191</v>
      </c>
    </row>
    <row r="16" spans="2:10" s="41" customFormat="1" ht="24.75" customHeight="1" thickTop="1">
      <c r="B16" s="266">
        <v>3</v>
      </c>
      <c r="C16" s="268" t="s">
        <v>563</v>
      </c>
      <c r="D16" s="17" t="s">
        <v>564</v>
      </c>
      <c r="E16" s="45">
        <v>160</v>
      </c>
      <c r="F16" s="45">
        <v>111</v>
      </c>
      <c r="G16" s="45">
        <v>184</v>
      </c>
      <c r="H16" s="43">
        <f t="shared" si="0"/>
        <v>455</v>
      </c>
      <c r="I16" s="43">
        <f t="shared" si="1"/>
        <v>29.3475</v>
      </c>
      <c r="J16" s="43">
        <f t="shared" si="2"/>
        <v>29</v>
      </c>
    </row>
    <row r="17" spans="2:10" s="41" customFormat="1" ht="24.75" customHeight="1">
      <c r="B17" s="266"/>
      <c r="C17" s="268"/>
      <c r="D17" s="16" t="s">
        <v>565</v>
      </c>
      <c r="E17" s="45">
        <v>163</v>
      </c>
      <c r="F17" s="45">
        <v>80</v>
      </c>
      <c r="G17" s="45">
        <v>178</v>
      </c>
      <c r="H17" s="42">
        <f t="shared" si="0"/>
        <v>421</v>
      </c>
      <c r="I17" s="42">
        <f t="shared" si="1"/>
        <v>27.1545</v>
      </c>
      <c r="J17" s="42">
        <f t="shared" si="2"/>
        <v>27</v>
      </c>
    </row>
    <row r="18" spans="2:10" s="41" customFormat="1" ht="24.75" customHeight="1">
      <c r="B18" s="266"/>
      <c r="C18" s="268"/>
      <c r="D18" s="16" t="s">
        <v>566</v>
      </c>
      <c r="E18" s="45">
        <v>259</v>
      </c>
      <c r="F18" s="45">
        <v>128</v>
      </c>
      <c r="G18" s="45">
        <v>372</v>
      </c>
      <c r="H18" s="42">
        <f t="shared" si="0"/>
        <v>759</v>
      </c>
      <c r="I18" s="42">
        <f t="shared" si="1"/>
        <v>48.9555</v>
      </c>
      <c r="J18" s="42">
        <f t="shared" si="2"/>
        <v>49</v>
      </c>
    </row>
    <row r="19" spans="2:10" s="41" customFormat="1" ht="24.75" customHeight="1">
      <c r="B19" s="266"/>
      <c r="C19" s="268"/>
      <c r="D19" s="16" t="s">
        <v>567</v>
      </c>
      <c r="E19" s="45">
        <v>160</v>
      </c>
      <c r="F19" s="45">
        <v>58</v>
      </c>
      <c r="G19" s="45">
        <v>158</v>
      </c>
      <c r="H19" s="42">
        <f t="shared" si="0"/>
        <v>376</v>
      </c>
      <c r="I19" s="42">
        <f t="shared" si="1"/>
        <v>24.252</v>
      </c>
      <c r="J19" s="42">
        <f t="shared" si="2"/>
        <v>24</v>
      </c>
    </row>
    <row r="20" spans="2:10" s="41" customFormat="1" ht="24.75" customHeight="1">
      <c r="B20" s="267"/>
      <c r="C20" s="269"/>
      <c r="D20" s="16" t="s">
        <v>568</v>
      </c>
      <c r="E20" s="45">
        <v>231</v>
      </c>
      <c r="F20" s="45">
        <v>122</v>
      </c>
      <c r="G20" s="45">
        <v>247</v>
      </c>
      <c r="H20" s="42">
        <f t="shared" si="0"/>
        <v>600</v>
      </c>
      <c r="I20" s="42">
        <f t="shared" si="1"/>
        <v>38.7</v>
      </c>
      <c r="J20" s="42">
        <f t="shared" si="2"/>
        <v>39</v>
      </c>
    </row>
    <row r="21" spans="2:10" s="41" customFormat="1" ht="24.75" customHeight="1" thickBot="1">
      <c r="B21" s="272" t="s">
        <v>8</v>
      </c>
      <c r="C21" s="273"/>
      <c r="D21" s="274"/>
      <c r="E21" s="46">
        <f>SUM(E16:E20)</f>
        <v>973</v>
      </c>
      <c r="F21" s="46">
        <f>SUM(F16:F20)</f>
        <v>499</v>
      </c>
      <c r="G21" s="46">
        <f>SUM(G16:G20)</f>
        <v>1139</v>
      </c>
      <c r="H21" s="44">
        <f t="shared" si="0"/>
        <v>2611</v>
      </c>
      <c r="I21" s="44">
        <f t="shared" si="1"/>
        <v>168.4095</v>
      </c>
      <c r="J21" s="46">
        <f>SUM(J16:J20)</f>
        <v>168</v>
      </c>
    </row>
    <row r="22" spans="2:10" s="41" customFormat="1" ht="24.75" customHeight="1" thickTop="1">
      <c r="B22" s="267">
        <v>4</v>
      </c>
      <c r="C22" s="269" t="s">
        <v>569</v>
      </c>
      <c r="D22" s="17" t="s">
        <v>570</v>
      </c>
      <c r="E22" s="47">
        <v>311</v>
      </c>
      <c r="F22" s="47">
        <v>187</v>
      </c>
      <c r="G22" s="47">
        <v>572</v>
      </c>
      <c r="H22" s="43">
        <f t="shared" si="0"/>
        <v>1070</v>
      </c>
      <c r="I22" s="43">
        <f t="shared" si="1"/>
        <v>69.015</v>
      </c>
      <c r="J22" s="43">
        <f t="shared" si="2"/>
        <v>69</v>
      </c>
    </row>
    <row r="23" spans="2:10" s="41" customFormat="1" ht="24.75" customHeight="1">
      <c r="B23" s="275"/>
      <c r="C23" s="276"/>
      <c r="D23" s="16" t="s">
        <v>571</v>
      </c>
      <c r="E23" s="45">
        <v>527</v>
      </c>
      <c r="F23" s="45">
        <v>266</v>
      </c>
      <c r="G23" s="45">
        <v>456</v>
      </c>
      <c r="H23" s="42">
        <f t="shared" si="0"/>
        <v>1249</v>
      </c>
      <c r="I23" s="42">
        <f t="shared" si="1"/>
        <v>80.5605</v>
      </c>
      <c r="J23" s="42">
        <f t="shared" si="2"/>
        <v>81</v>
      </c>
    </row>
    <row r="24" spans="2:10" s="41" customFormat="1" ht="24.75" customHeight="1">
      <c r="B24" s="275"/>
      <c r="C24" s="276"/>
      <c r="D24" s="16" t="s">
        <v>572</v>
      </c>
      <c r="E24" s="45">
        <v>452</v>
      </c>
      <c r="F24" s="45">
        <v>229</v>
      </c>
      <c r="G24" s="45">
        <v>669</v>
      </c>
      <c r="H24" s="42">
        <f t="shared" si="0"/>
        <v>1350</v>
      </c>
      <c r="I24" s="42">
        <f t="shared" si="1"/>
        <v>87.075</v>
      </c>
      <c r="J24" s="42">
        <f t="shared" si="2"/>
        <v>87</v>
      </c>
    </row>
    <row r="25" spans="2:10" s="41" customFormat="1" ht="24.75" customHeight="1" thickBot="1">
      <c r="B25" s="277" t="s">
        <v>8</v>
      </c>
      <c r="C25" s="277"/>
      <c r="D25" s="277"/>
      <c r="E25" s="46">
        <f>SUM(E22:E24)</f>
        <v>1290</v>
      </c>
      <c r="F25" s="46">
        <f>SUM(F22:F24)</f>
        <v>682</v>
      </c>
      <c r="G25" s="46">
        <f>SUM(G22:G24)</f>
        <v>1697</v>
      </c>
      <c r="H25" s="44">
        <f t="shared" si="0"/>
        <v>3669</v>
      </c>
      <c r="I25" s="44">
        <f t="shared" si="1"/>
        <v>236.6505</v>
      </c>
      <c r="J25" s="46">
        <f>SUM(J22:J24)</f>
        <v>237</v>
      </c>
    </row>
    <row r="26" spans="2:10" s="41" customFormat="1" ht="24.75" customHeight="1" thickTop="1">
      <c r="B26" s="275">
        <v>5</v>
      </c>
      <c r="C26" s="276" t="s">
        <v>573</v>
      </c>
      <c r="D26" s="16" t="s">
        <v>574</v>
      </c>
      <c r="E26" s="45">
        <v>326</v>
      </c>
      <c r="F26" s="45">
        <v>123</v>
      </c>
      <c r="G26" s="45">
        <v>207</v>
      </c>
      <c r="H26" s="43">
        <f t="shared" si="0"/>
        <v>656</v>
      </c>
      <c r="I26" s="43">
        <f t="shared" si="1"/>
        <v>42.312</v>
      </c>
      <c r="J26" s="43">
        <f t="shared" si="2"/>
        <v>42</v>
      </c>
    </row>
    <row r="27" spans="2:10" s="41" customFormat="1" ht="24.75" customHeight="1">
      <c r="B27" s="275"/>
      <c r="C27" s="276"/>
      <c r="D27" s="16" t="s">
        <v>575</v>
      </c>
      <c r="E27" s="45">
        <v>334</v>
      </c>
      <c r="F27" s="45">
        <v>152</v>
      </c>
      <c r="G27" s="45">
        <v>306</v>
      </c>
      <c r="H27" s="42">
        <f t="shared" si="0"/>
        <v>792</v>
      </c>
      <c r="I27" s="42">
        <f t="shared" si="1"/>
        <v>51.084</v>
      </c>
      <c r="J27" s="42">
        <f t="shared" si="2"/>
        <v>51</v>
      </c>
    </row>
    <row r="28" spans="2:10" s="41" customFormat="1" ht="24.75" customHeight="1">
      <c r="B28" s="275"/>
      <c r="C28" s="276"/>
      <c r="D28" s="16" t="s">
        <v>576</v>
      </c>
      <c r="E28" s="45">
        <v>305</v>
      </c>
      <c r="F28" s="45">
        <v>127</v>
      </c>
      <c r="G28" s="45">
        <v>196</v>
      </c>
      <c r="H28" s="42">
        <f t="shared" si="0"/>
        <v>628</v>
      </c>
      <c r="I28" s="42">
        <f t="shared" si="1"/>
        <v>40.506</v>
      </c>
      <c r="J28" s="42">
        <f t="shared" si="2"/>
        <v>41</v>
      </c>
    </row>
    <row r="29" spans="2:10" s="41" customFormat="1" ht="24.75" customHeight="1">
      <c r="B29" s="275"/>
      <c r="C29" s="276"/>
      <c r="D29" s="16" t="s">
        <v>577</v>
      </c>
      <c r="E29" s="45">
        <v>303</v>
      </c>
      <c r="F29" s="45">
        <v>184</v>
      </c>
      <c r="G29" s="45">
        <v>413</v>
      </c>
      <c r="H29" s="42">
        <f t="shared" si="0"/>
        <v>900</v>
      </c>
      <c r="I29" s="42">
        <f t="shared" si="1"/>
        <v>58.050000000000004</v>
      </c>
      <c r="J29" s="42">
        <f t="shared" si="2"/>
        <v>58</v>
      </c>
    </row>
    <row r="30" spans="2:10" s="41" customFormat="1" ht="24.75" customHeight="1" thickBot="1">
      <c r="B30" s="277" t="s">
        <v>8</v>
      </c>
      <c r="C30" s="277"/>
      <c r="D30" s="277"/>
      <c r="E30" s="46">
        <f>SUM(E26:E29)</f>
        <v>1268</v>
      </c>
      <c r="F30" s="46">
        <f>SUM(F26:F29)</f>
        <v>586</v>
      </c>
      <c r="G30" s="46">
        <f>SUM(G26:G29)</f>
        <v>1122</v>
      </c>
      <c r="H30" s="44">
        <f t="shared" si="0"/>
        <v>2976</v>
      </c>
      <c r="I30" s="44">
        <f t="shared" si="1"/>
        <v>191.95200000000003</v>
      </c>
      <c r="J30" s="46">
        <f>SUM(J26:J29)</f>
        <v>192</v>
      </c>
    </row>
    <row r="31" spans="2:10" s="41" customFormat="1" ht="24.75" customHeight="1" thickTop="1">
      <c r="B31" s="63">
        <v>6</v>
      </c>
      <c r="C31" s="64" t="s">
        <v>578</v>
      </c>
      <c r="D31" s="16" t="s">
        <v>579</v>
      </c>
      <c r="E31" s="45">
        <v>341</v>
      </c>
      <c r="F31" s="45">
        <v>144</v>
      </c>
      <c r="G31" s="45">
        <v>317</v>
      </c>
      <c r="H31" s="43">
        <f t="shared" si="0"/>
        <v>802</v>
      </c>
      <c r="I31" s="43">
        <f t="shared" si="1"/>
        <v>51.729</v>
      </c>
      <c r="J31" s="43">
        <f t="shared" si="2"/>
        <v>52</v>
      </c>
    </row>
    <row r="32" spans="2:10" s="41" customFormat="1" ht="24.75" customHeight="1" thickBot="1">
      <c r="B32" s="272" t="s">
        <v>8</v>
      </c>
      <c r="C32" s="273"/>
      <c r="D32" s="274"/>
      <c r="E32" s="46">
        <f>SUM(E31)</f>
        <v>341</v>
      </c>
      <c r="F32" s="46">
        <f>SUM(F31)</f>
        <v>144</v>
      </c>
      <c r="G32" s="46">
        <f>SUM(G31)</f>
        <v>317</v>
      </c>
      <c r="H32" s="44">
        <f t="shared" si="0"/>
        <v>802</v>
      </c>
      <c r="I32" s="44">
        <f t="shared" si="1"/>
        <v>51.729</v>
      </c>
      <c r="J32" s="46">
        <f>SUM(J31)</f>
        <v>52</v>
      </c>
    </row>
    <row r="33" spans="2:10" s="41" customFormat="1" ht="24.75" customHeight="1" thickTop="1">
      <c r="B33" s="266">
        <v>7</v>
      </c>
      <c r="C33" s="268" t="s">
        <v>580</v>
      </c>
      <c r="D33" s="17" t="s">
        <v>581</v>
      </c>
      <c r="E33" s="45">
        <v>176</v>
      </c>
      <c r="F33" s="45">
        <v>78</v>
      </c>
      <c r="G33" s="45">
        <v>144</v>
      </c>
      <c r="H33" s="43">
        <f t="shared" si="0"/>
        <v>398</v>
      </c>
      <c r="I33" s="43">
        <f t="shared" si="1"/>
        <v>25.671</v>
      </c>
      <c r="J33" s="43">
        <f t="shared" si="2"/>
        <v>26</v>
      </c>
    </row>
    <row r="34" spans="2:10" s="41" customFormat="1" ht="24.75" customHeight="1">
      <c r="B34" s="266"/>
      <c r="C34" s="268"/>
      <c r="D34" s="16" t="s">
        <v>582</v>
      </c>
      <c r="E34" s="45">
        <v>167</v>
      </c>
      <c r="F34" s="45">
        <v>85</v>
      </c>
      <c r="G34" s="45">
        <v>160</v>
      </c>
      <c r="H34" s="42">
        <f t="shared" si="0"/>
        <v>412</v>
      </c>
      <c r="I34" s="42">
        <f t="shared" si="1"/>
        <v>26.574</v>
      </c>
      <c r="J34" s="42">
        <f t="shared" si="2"/>
        <v>27</v>
      </c>
    </row>
    <row r="35" spans="2:10" s="41" customFormat="1" ht="24.75" customHeight="1">
      <c r="B35" s="266"/>
      <c r="C35" s="268"/>
      <c r="D35" s="16" t="s">
        <v>583</v>
      </c>
      <c r="E35" s="45">
        <v>96</v>
      </c>
      <c r="F35" s="45">
        <v>50</v>
      </c>
      <c r="G35" s="45">
        <v>123</v>
      </c>
      <c r="H35" s="42">
        <f t="shared" si="0"/>
        <v>269</v>
      </c>
      <c r="I35" s="42">
        <f t="shared" si="1"/>
        <v>17.3505</v>
      </c>
      <c r="J35" s="42">
        <f t="shared" si="2"/>
        <v>17</v>
      </c>
    </row>
    <row r="36" spans="2:10" s="41" customFormat="1" ht="24.75" customHeight="1">
      <c r="B36" s="266"/>
      <c r="C36" s="268"/>
      <c r="D36" s="16" t="s">
        <v>584</v>
      </c>
      <c r="E36" s="45">
        <v>105</v>
      </c>
      <c r="F36" s="45">
        <v>57</v>
      </c>
      <c r="G36" s="45">
        <v>119</v>
      </c>
      <c r="H36" s="42">
        <f t="shared" si="0"/>
        <v>281</v>
      </c>
      <c r="I36" s="42">
        <f t="shared" si="1"/>
        <v>18.1245</v>
      </c>
      <c r="J36" s="42">
        <f t="shared" si="2"/>
        <v>18</v>
      </c>
    </row>
    <row r="37" spans="2:10" s="41" customFormat="1" ht="24.75" customHeight="1">
      <c r="B37" s="267"/>
      <c r="C37" s="269"/>
      <c r="D37" s="16" t="s">
        <v>585</v>
      </c>
      <c r="E37" s="45">
        <v>180</v>
      </c>
      <c r="F37" s="45">
        <v>67</v>
      </c>
      <c r="G37" s="45">
        <v>146</v>
      </c>
      <c r="H37" s="42">
        <f t="shared" si="0"/>
        <v>393</v>
      </c>
      <c r="I37" s="42">
        <f t="shared" si="1"/>
        <v>25.3485</v>
      </c>
      <c r="J37" s="42">
        <f t="shared" si="2"/>
        <v>25</v>
      </c>
    </row>
    <row r="38" spans="2:10" s="41" customFormat="1" ht="24.75" customHeight="1" thickBot="1">
      <c r="B38" s="272" t="s">
        <v>8</v>
      </c>
      <c r="C38" s="273"/>
      <c r="D38" s="274"/>
      <c r="E38" s="46">
        <f>SUM(E33:E37)</f>
        <v>724</v>
      </c>
      <c r="F38" s="46">
        <f>SUM(F33:F37)</f>
        <v>337</v>
      </c>
      <c r="G38" s="46">
        <f>SUM(G33:G37)</f>
        <v>692</v>
      </c>
      <c r="H38" s="44">
        <f t="shared" si="0"/>
        <v>1753</v>
      </c>
      <c r="I38" s="44">
        <f t="shared" si="1"/>
        <v>113.06850000000001</v>
      </c>
      <c r="J38" s="46">
        <f>SUM(J33:J37)</f>
        <v>113</v>
      </c>
    </row>
    <row r="39" spans="2:10" s="41" customFormat="1" ht="24.75" customHeight="1" thickTop="1">
      <c r="B39" s="266">
        <v>8</v>
      </c>
      <c r="C39" s="268" t="s">
        <v>586</v>
      </c>
      <c r="D39" s="17" t="s">
        <v>587</v>
      </c>
      <c r="E39" s="45">
        <v>353</v>
      </c>
      <c r="F39" s="45">
        <v>195</v>
      </c>
      <c r="G39" s="45">
        <v>407</v>
      </c>
      <c r="H39" s="43">
        <f t="shared" si="0"/>
        <v>955</v>
      </c>
      <c r="I39" s="195">
        <f>SUM(H39/100)*6.43</f>
        <v>61.4065</v>
      </c>
      <c r="J39" s="43">
        <f t="shared" si="2"/>
        <v>61</v>
      </c>
    </row>
    <row r="40" spans="2:10" s="41" customFormat="1" ht="24.75" customHeight="1">
      <c r="B40" s="266"/>
      <c r="C40" s="268"/>
      <c r="D40" s="16" t="s">
        <v>588</v>
      </c>
      <c r="E40" s="45">
        <v>338</v>
      </c>
      <c r="F40" s="45">
        <v>152</v>
      </c>
      <c r="G40" s="45">
        <v>203</v>
      </c>
      <c r="H40" s="42">
        <f t="shared" si="0"/>
        <v>693</v>
      </c>
      <c r="I40" s="194">
        <f>SUM(H40/100)*6.43</f>
        <v>44.5599</v>
      </c>
      <c r="J40" s="42">
        <f t="shared" si="2"/>
        <v>45</v>
      </c>
    </row>
    <row r="41" spans="2:10" s="41" customFormat="1" ht="24.75" customHeight="1">
      <c r="B41" s="266"/>
      <c r="C41" s="268"/>
      <c r="D41" s="16" t="s">
        <v>589</v>
      </c>
      <c r="E41" s="45">
        <v>359</v>
      </c>
      <c r="F41" s="45">
        <v>128</v>
      </c>
      <c r="G41" s="45">
        <v>256</v>
      </c>
      <c r="H41" s="42">
        <f t="shared" si="0"/>
        <v>743</v>
      </c>
      <c r="I41" s="194">
        <f>SUM(H41/100)*6.43</f>
        <v>47.774899999999995</v>
      </c>
      <c r="J41" s="42">
        <f t="shared" si="2"/>
        <v>48</v>
      </c>
    </row>
    <row r="42" spans="2:10" s="41" customFormat="1" ht="24.75" customHeight="1">
      <c r="B42" s="267"/>
      <c r="C42" s="269"/>
      <c r="D42" s="16" t="s">
        <v>590</v>
      </c>
      <c r="E42" s="45">
        <v>360</v>
      </c>
      <c r="F42" s="45">
        <v>154</v>
      </c>
      <c r="G42" s="45">
        <v>255</v>
      </c>
      <c r="H42" s="42">
        <f t="shared" si="0"/>
        <v>769</v>
      </c>
      <c r="I42" s="194">
        <f>SUM(H42/100)*6.43</f>
        <v>49.4467</v>
      </c>
      <c r="J42" s="42">
        <f t="shared" si="2"/>
        <v>49</v>
      </c>
    </row>
    <row r="43" spans="2:10" s="41" customFormat="1" ht="24.75" customHeight="1" thickBot="1">
      <c r="B43" s="272" t="s">
        <v>8</v>
      </c>
      <c r="C43" s="273"/>
      <c r="D43" s="274"/>
      <c r="E43" s="46">
        <f>SUM(E39:E42)</f>
        <v>1410</v>
      </c>
      <c r="F43" s="46">
        <f>SUM(F39:F42)</f>
        <v>629</v>
      </c>
      <c r="G43" s="46">
        <f>SUM(G39:G42)</f>
        <v>1121</v>
      </c>
      <c r="H43" s="44">
        <f t="shared" si="0"/>
        <v>3160</v>
      </c>
      <c r="I43" s="197">
        <f>SUM(H43/100)*6.43</f>
        <v>203.188</v>
      </c>
      <c r="J43" s="46">
        <f>SUM(J39:J42)</f>
        <v>203</v>
      </c>
    </row>
    <row r="44" spans="2:10" s="41" customFormat="1" ht="24.75" customHeight="1" thickTop="1">
      <c r="B44" s="266">
        <v>9</v>
      </c>
      <c r="C44" s="268" t="s">
        <v>591</v>
      </c>
      <c r="D44" s="17" t="s">
        <v>592</v>
      </c>
      <c r="E44" s="45">
        <v>290</v>
      </c>
      <c r="F44" s="45">
        <v>188</v>
      </c>
      <c r="G44" s="45">
        <v>267</v>
      </c>
      <c r="H44" s="43">
        <f t="shared" si="0"/>
        <v>745</v>
      </c>
      <c r="I44" s="43">
        <f t="shared" si="1"/>
        <v>48.0525</v>
      </c>
      <c r="J44" s="43">
        <f t="shared" si="2"/>
        <v>48</v>
      </c>
    </row>
    <row r="45" spans="2:10" s="41" customFormat="1" ht="24.75" customHeight="1">
      <c r="B45" s="266"/>
      <c r="C45" s="268"/>
      <c r="D45" s="16" t="s">
        <v>593</v>
      </c>
      <c r="E45" s="45">
        <v>326</v>
      </c>
      <c r="F45" s="45">
        <v>186</v>
      </c>
      <c r="G45" s="45">
        <v>345</v>
      </c>
      <c r="H45" s="42">
        <f t="shared" si="0"/>
        <v>857</v>
      </c>
      <c r="I45" s="42">
        <f t="shared" si="1"/>
        <v>55.276500000000006</v>
      </c>
      <c r="J45" s="42">
        <f t="shared" si="2"/>
        <v>55</v>
      </c>
    </row>
    <row r="46" spans="2:10" s="41" customFormat="1" ht="24" customHeight="1">
      <c r="B46" s="266"/>
      <c r="C46" s="268"/>
      <c r="D46" s="16" t="s">
        <v>594</v>
      </c>
      <c r="E46" s="45">
        <v>362</v>
      </c>
      <c r="F46" s="45">
        <v>224</v>
      </c>
      <c r="G46" s="45">
        <v>481</v>
      </c>
      <c r="H46" s="42">
        <f t="shared" si="0"/>
        <v>1067</v>
      </c>
      <c r="I46" s="42">
        <f t="shared" si="1"/>
        <v>68.8215</v>
      </c>
      <c r="J46" s="42">
        <f t="shared" si="2"/>
        <v>69</v>
      </c>
    </row>
    <row r="47" spans="2:10" s="41" customFormat="1" ht="24" customHeight="1">
      <c r="B47" s="266"/>
      <c r="C47" s="268"/>
      <c r="D47" s="16" t="s">
        <v>595</v>
      </c>
      <c r="E47" s="45">
        <v>272</v>
      </c>
      <c r="F47" s="45">
        <v>123</v>
      </c>
      <c r="G47" s="45">
        <v>324</v>
      </c>
      <c r="H47" s="42">
        <f t="shared" si="0"/>
        <v>719</v>
      </c>
      <c r="I47" s="42">
        <f t="shared" si="1"/>
        <v>46.3755</v>
      </c>
      <c r="J47" s="42">
        <f t="shared" si="2"/>
        <v>46</v>
      </c>
    </row>
    <row r="48" spans="2:10" s="41" customFormat="1" ht="24" customHeight="1">
      <c r="B48" s="266"/>
      <c r="C48" s="268"/>
      <c r="D48" s="16" t="s">
        <v>596</v>
      </c>
      <c r="E48" s="45">
        <v>193</v>
      </c>
      <c r="F48" s="45">
        <v>90</v>
      </c>
      <c r="G48" s="45">
        <v>169</v>
      </c>
      <c r="H48" s="42">
        <f t="shared" si="0"/>
        <v>452</v>
      </c>
      <c r="I48" s="42">
        <f t="shared" si="1"/>
        <v>29.153999999999996</v>
      </c>
      <c r="J48" s="42">
        <f t="shared" si="2"/>
        <v>29</v>
      </c>
    </row>
    <row r="49" spans="2:10" s="41" customFormat="1" ht="24" customHeight="1">
      <c r="B49" s="266"/>
      <c r="C49" s="268"/>
      <c r="D49" s="16" t="s">
        <v>597</v>
      </c>
      <c r="E49" s="45">
        <v>263</v>
      </c>
      <c r="F49" s="45">
        <v>134</v>
      </c>
      <c r="G49" s="45">
        <v>374</v>
      </c>
      <c r="H49" s="42">
        <f t="shared" si="0"/>
        <v>771</v>
      </c>
      <c r="I49" s="42">
        <f t="shared" si="1"/>
        <v>49.7295</v>
      </c>
      <c r="J49" s="42">
        <f t="shared" si="2"/>
        <v>50</v>
      </c>
    </row>
    <row r="50" spans="2:10" s="41" customFormat="1" ht="24" customHeight="1">
      <c r="B50" s="267"/>
      <c r="C50" s="269"/>
      <c r="D50" s="16" t="s">
        <v>598</v>
      </c>
      <c r="E50" s="45">
        <v>298</v>
      </c>
      <c r="F50" s="45">
        <v>153</v>
      </c>
      <c r="G50" s="45">
        <v>348</v>
      </c>
      <c r="H50" s="42">
        <f t="shared" si="0"/>
        <v>799</v>
      </c>
      <c r="I50" s="42">
        <f t="shared" si="1"/>
        <v>51.535500000000006</v>
      </c>
      <c r="J50" s="42">
        <f t="shared" si="2"/>
        <v>52</v>
      </c>
    </row>
    <row r="51" spans="2:10" s="41" customFormat="1" ht="24" customHeight="1" thickBot="1">
      <c r="B51" s="277" t="s">
        <v>8</v>
      </c>
      <c r="C51" s="277"/>
      <c r="D51" s="277"/>
      <c r="E51" s="46">
        <f>SUM(E44:E50)</f>
        <v>2004</v>
      </c>
      <c r="F51" s="46">
        <f>SUM(F44:F50)</f>
        <v>1098</v>
      </c>
      <c r="G51" s="46">
        <f>SUM(G44:G50)</f>
        <v>2308</v>
      </c>
      <c r="H51" s="44">
        <f t="shared" si="0"/>
        <v>5410</v>
      </c>
      <c r="I51" s="44">
        <f t="shared" si="1"/>
        <v>348.945</v>
      </c>
      <c r="J51" s="46">
        <f>SUM(J44:J50)</f>
        <v>349</v>
      </c>
    </row>
    <row r="52" spans="2:10" s="41" customFormat="1" ht="24" customHeight="1" thickTop="1">
      <c r="B52" s="275">
        <v>10</v>
      </c>
      <c r="C52" s="276" t="s">
        <v>599</v>
      </c>
      <c r="D52" s="16" t="s">
        <v>600</v>
      </c>
      <c r="E52" s="45">
        <v>520</v>
      </c>
      <c r="F52" s="45">
        <v>158</v>
      </c>
      <c r="G52" s="45">
        <v>265</v>
      </c>
      <c r="H52" s="43">
        <f t="shared" si="0"/>
        <v>943</v>
      </c>
      <c r="I52" s="195">
        <f>SUM(H52/100)*6.5</f>
        <v>61.295</v>
      </c>
      <c r="J52" s="43">
        <f t="shared" si="2"/>
        <v>61</v>
      </c>
    </row>
    <row r="53" spans="2:10" s="41" customFormat="1" ht="24" customHeight="1">
      <c r="B53" s="275"/>
      <c r="C53" s="276"/>
      <c r="D53" s="16" t="s">
        <v>601</v>
      </c>
      <c r="E53" s="45">
        <v>499</v>
      </c>
      <c r="F53" s="45">
        <v>164</v>
      </c>
      <c r="G53" s="45">
        <v>306</v>
      </c>
      <c r="H53" s="42">
        <f t="shared" si="0"/>
        <v>969</v>
      </c>
      <c r="I53" s="194">
        <f aca="true" t="shared" si="3" ref="I53:I58">SUM(H53/100)*6.5</f>
        <v>62.985</v>
      </c>
      <c r="J53" s="42">
        <f t="shared" si="2"/>
        <v>63</v>
      </c>
    </row>
    <row r="54" spans="2:10" s="41" customFormat="1" ht="24" customHeight="1">
      <c r="B54" s="275"/>
      <c r="C54" s="276"/>
      <c r="D54" s="16" t="s">
        <v>602</v>
      </c>
      <c r="E54" s="45">
        <v>576</v>
      </c>
      <c r="F54" s="45">
        <v>190</v>
      </c>
      <c r="G54" s="45">
        <v>335</v>
      </c>
      <c r="H54" s="42">
        <f t="shared" si="0"/>
        <v>1101</v>
      </c>
      <c r="I54" s="194">
        <f t="shared" si="3"/>
        <v>71.565</v>
      </c>
      <c r="J54" s="42">
        <f t="shared" si="2"/>
        <v>72</v>
      </c>
    </row>
    <row r="55" spans="2:10" s="41" customFormat="1" ht="24" customHeight="1">
      <c r="B55" s="275"/>
      <c r="C55" s="276"/>
      <c r="D55" s="16" t="s">
        <v>603</v>
      </c>
      <c r="E55" s="45">
        <v>392</v>
      </c>
      <c r="F55" s="45">
        <v>108</v>
      </c>
      <c r="G55" s="45">
        <v>213</v>
      </c>
      <c r="H55" s="42">
        <f t="shared" si="0"/>
        <v>713</v>
      </c>
      <c r="I55" s="194">
        <f t="shared" si="3"/>
        <v>46.345</v>
      </c>
      <c r="J55" s="42">
        <f t="shared" si="2"/>
        <v>46</v>
      </c>
    </row>
    <row r="56" spans="2:10" s="41" customFormat="1" ht="24" customHeight="1">
      <c r="B56" s="275"/>
      <c r="C56" s="276"/>
      <c r="D56" s="16" t="s">
        <v>604</v>
      </c>
      <c r="E56" s="45">
        <v>470</v>
      </c>
      <c r="F56" s="45">
        <v>112</v>
      </c>
      <c r="G56" s="45">
        <v>217</v>
      </c>
      <c r="H56" s="42">
        <f t="shared" si="0"/>
        <v>799</v>
      </c>
      <c r="I56" s="194">
        <f t="shared" si="3"/>
        <v>51.935</v>
      </c>
      <c r="J56" s="42">
        <f t="shared" si="2"/>
        <v>52</v>
      </c>
    </row>
    <row r="57" spans="2:10" s="41" customFormat="1" ht="24" customHeight="1">
      <c r="B57" s="275"/>
      <c r="C57" s="276"/>
      <c r="D57" s="16" t="s">
        <v>605</v>
      </c>
      <c r="E57" s="45">
        <v>490</v>
      </c>
      <c r="F57" s="45">
        <v>189</v>
      </c>
      <c r="G57" s="45">
        <v>371</v>
      </c>
      <c r="H57" s="42">
        <f t="shared" si="0"/>
        <v>1050</v>
      </c>
      <c r="I57" s="194">
        <f t="shared" si="3"/>
        <v>68.25</v>
      </c>
      <c r="J57" s="42">
        <f t="shared" si="2"/>
        <v>68</v>
      </c>
    </row>
    <row r="58" spans="2:10" s="41" customFormat="1" ht="24.75" customHeight="1" thickBot="1">
      <c r="B58" s="277" t="s">
        <v>8</v>
      </c>
      <c r="C58" s="277"/>
      <c r="D58" s="277"/>
      <c r="E58" s="46">
        <f>SUM(E52:E57)</f>
        <v>2947</v>
      </c>
      <c r="F58" s="46">
        <f>SUM(F52:F57)</f>
        <v>921</v>
      </c>
      <c r="G58" s="46">
        <f>SUM(G52:G57)</f>
        <v>1707</v>
      </c>
      <c r="H58" s="44">
        <f t="shared" si="0"/>
        <v>5575</v>
      </c>
      <c r="I58" s="197">
        <f t="shared" si="3"/>
        <v>362.375</v>
      </c>
      <c r="J58" s="46">
        <f>SUM(J52:J57)</f>
        <v>362</v>
      </c>
    </row>
    <row r="59" spans="2:10" s="41" customFormat="1" ht="24.75" customHeight="1" thickTop="1">
      <c r="B59" s="270">
        <v>11</v>
      </c>
      <c r="C59" s="271" t="s">
        <v>606</v>
      </c>
      <c r="D59" s="16" t="s">
        <v>607</v>
      </c>
      <c r="E59" s="45">
        <v>227</v>
      </c>
      <c r="F59" s="45">
        <v>122</v>
      </c>
      <c r="G59" s="45">
        <v>214</v>
      </c>
      <c r="H59" s="43">
        <f t="shared" si="0"/>
        <v>563</v>
      </c>
      <c r="I59" s="43">
        <f t="shared" si="1"/>
        <v>36.3135</v>
      </c>
      <c r="J59" s="43">
        <f t="shared" si="2"/>
        <v>36</v>
      </c>
    </row>
    <row r="60" spans="2:10" s="41" customFormat="1" ht="24.75" customHeight="1">
      <c r="B60" s="266"/>
      <c r="C60" s="268"/>
      <c r="D60" s="16" t="s">
        <v>608</v>
      </c>
      <c r="E60" s="45">
        <v>381</v>
      </c>
      <c r="F60" s="45">
        <v>197</v>
      </c>
      <c r="G60" s="45">
        <v>462</v>
      </c>
      <c r="H60" s="42">
        <f t="shared" si="0"/>
        <v>1040</v>
      </c>
      <c r="I60" s="42">
        <f t="shared" si="1"/>
        <v>67.08</v>
      </c>
      <c r="J60" s="42">
        <f t="shared" si="2"/>
        <v>67</v>
      </c>
    </row>
    <row r="61" spans="2:10" s="41" customFormat="1" ht="24.75" customHeight="1">
      <c r="B61" s="266"/>
      <c r="C61" s="268"/>
      <c r="D61" s="16" t="s">
        <v>609</v>
      </c>
      <c r="E61" s="45">
        <v>290</v>
      </c>
      <c r="F61" s="45">
        <v>110</v>
      </c>
      <c r="G61" s="45">
        <v>219</v>
      </c>
      <c r="H61" s="42">
        <f t="shared" si="0"/>
        <v>619</v>
      </c>
      <c r="I61" s="42">
        <f t="shared" si="1"/>
        <v>39.92550000000001</v>
      </c>
      <c r="J61" s="42">
        <f t="shared" si="2"/>
        <v>40</v>
      </c>
    </row>
    <row r="62" spans="2:10" s="41" customFormat="1" ht="24.75" customHeight="1">
      <c r="B62" s="266"/>
      <c r="C62" s="268"/>
      <c r="D62" s="16" t="s">
        <v>610</v>
      </c>
      <c r="E62" s="45">
        <v>224</v>
      </c>
      <c r="F62" s="45">
        <v>96</v>
      </c>
      <c r="G62" s="45">
        <v>189</v>
      </c>
      <c r="H62" s="42">
        <f t="shared" si="0"/>
        <v>509</v>
      </c>
      <c r="I62" s="42">
        <f t="shared" si="1"/>
        <v>32.8305</v>
      </c>
      <c r="J62" s="42">
        <f t="shared" si="2"/>
        <v>33</v>
      </c>
    </row>
    <row r="63" spans="2:10" s="41" customFormat="1" ht="24.75" customHeight="1">
      <c r="B63" s="267"/>
      <c r="C63" s="269"/>
      <c r="D63" s="16" t="s">
        <v>611</v>
      </c>
      <c r="E63" s="45">
        <v>318</v>
      </c>
      <c r="F63" s="45">
        <v>121</v>
      </c>
      <c r="G63" s="45">
        <v>162</v>
      </c>
      <c r="H63" s="42">
        <f t="shared" si="0"/>
        <v>601</v>
      </c>
      <c r="I63" s="42">
        <f t="shared" si="1"/>
        <v>38.7645</v>
      </c>
      <c r="J63" s="42">
        <f t="shared" si="2"/>
        <v>39</v>
      </c>
    </row>
    <row r="64" spans="2:10" s="41" customFormat="1" ht="24.75" customHeight="1" thickBot="1">
      <c r="B64" s="272" t="s">
        <v>8</v>
      </c>
      <c r="C64" s="273"/>
      <c r="D64" s="274"/>
      <c r="E64" s="46">
        <f>SUM(E59:E63)</f>
        <v>1440</v>
      </c>
      <c r="F64" s="46">
        <f>SUM(F59:F63)</f>
        <v>646</v>
      </c>
      <c r="G64" s="46">
        <f>SUM(G59:G63)</f>
        <v>1246</v>
      </c>
      <c r="H64" s="44">
        <f t="shared" si="0"/>
        <v>3332</v>
      </c>
      <c r="I64" s="44">
        <f t="shared" si="1"/>
        <v>214.91400000000002</v>
      </c>
      <c r="J64" s="46">
        <f>SUM(J59:J63)</f>
        <v>215</v>
      </c>
    </row>
    <row r="65" spans="2:10" s="41" customFormat="1" ht="24.75" customHeight="1" thickTop="1">
      <c r="B65" s="266">
        <v>12</v>
      </c>
      <c r="C65" s="268" t="s">
        <v>612</v>
      </c>
      <c r="D65" s="17" t="s">
        <v>613</v>
      </c>
      <c r="E65" s="45">
        <v>488</v>
      </c>
      <c r="F65" s="45">
        <v>110</v>
      </c>
      <c r="G65" s="45">
        <v>178</v>
      </c>
      <c r="H65" s="43">
        <f t="shared" si="0"/>
        <v>776</v>
      </c>
      <c r="I65" s="43">
        <f t="shared" si="1"/>
        <v>50.052</v>
      </c>
      <c r="J65" s="43">
        <f t="shared" si="2"/>
        <v>50</v>
      </c>
    </row>
    <row r="66" spans="2:10" s="41" customFormat="1" ht="24.75" customHeight="1">
      <c r="B66" s="266"/>
      <c r="C66" s="268"/>
      <c r="D66" s="16" t="s">
        <v>614</v>
      </c>
      <c r="E66" s="45">
        <v>406</v>
      </c>
      <c r="F66" s="45">
        <v>98</v>
      </c>
      <c r="G66" s="45">
        <v>175</v>
      </c>
      <c r="H66" s="42">
        <f t="shared" si="0"/>
        <v>679</v>
      </c>
      <c r="I66" s="42">
        <f t="shared" si="1"/>
        <v>43.795500000000004</v>
      </c>
      <c r="J66" s="42">
        <f t="shared" si="2"/>
        <v>44</v>
      </c>
    </row>
    <row r="67" spans="2:10" s="41" customFormat="1" ht="24.75" customHeight="1">
      <c r="B67" s="266"/>
      <c r="C67" s="268"/>
      <c r="D67" s="16" t="s">
        <v>615</v>
      </c>
      <c r="E67" s="45">
        <v>383</v>
      </c>
      <c r="F67" s="45">
        <v>129</v>
      </c>
      <c r="G67" s="45">
        <v>186</v>
      </c>
      <c r="H67" s="42">
        <f t="shared" si="0"/>
        <v>698</v>
      </c>
      <c r="I67" s="42">
        <f t="shared" si="1"/>
        <v>45.021</v>
      </c>
      <c r="J67" s="42">
        <f t="shared" si="2"/>
        <v>45</v>
      </c>
    </row>
    <row r="68" spans="2:10" s="41" customFormat="1" ht="24.75" customHeight="1">
      <c r="B68" s="266"/>
      <c r="C68" s="268"/>
      <c r="D68" s="16" t="s">
        <v>616</v>
      </c>
      <c r="E68" s="45">
        <v>435</v>
      </c>
      <c r="F68" s="45">
        <v>128</v>
      </c>
      <c r="G68" s="45">
        <v>220</v>
      </c>
      <c r="H68" s="42">
        <f t="shared" si="0"/>
        <v>783</v>
      </c>
      <c r="I68" s="42">
        <f t="shared" si="1"/>
        <v>50.5035</v>
      </c>
      <c r="J68" s="42">
        <f t="shared" si="2"/>
        <v>51</v>
      </c>
    </row>
    <row r="69" spans="2:10" s="41" customFormat="1" ht="24.75" customHeight="1">
      <c r="B69" s="266"/>
      <c r="C69" s="268"/>
      <c r="D69" s="16" t="s">
        <v>617</v>
      </c>
      <c r="E69" s="45">
        <v>442</v>
      </c>
      <c r="F69" s="45">
        <v>144</v>
      </c>
      <c r="G69" s="45">
        <v>255</v>
      </c>
      <c r="H69" s="42">
        <f t="shared" si="0"/>
        <v>841</v>
      </c>
      <c r="I69" s="42">
        <f t="shared" si="1"/>
        <v>54.2445</v>
      </c>
      <c r="J69" s="42">
        <f t="shared" si="2"/>
        <v>54</v>
      </c>
    </row>
    <row r="70" spans="2:10" s="41" customFormat="1" ht="24.75" customHeight="1">
      <c r="B70" s="267"/>
      <c r="C70" s="269"/>
      <c r="D70" s="16" t="s">
        <v>618</v>
      </c>
      <c r="E70" s="45">
        <v>285</v>
      </c>
      <c r="F70" s="45">
        <v>131</v>
      </c>
      <c r="G70" s="45">
        <v>220</v>
      </c>
      <c r="H70" s="42">
        <f t="shared" si="0"/>
        <v>636</v>
      </c>
      <c r="I70" s="42">
        <f aca="true" t="shared" si="4" ref="I70:I112">SUM(H70/100)*6.45</f>
        <v>41.022000000000006</v>
      </c>
      <c r="J70" s="42">
        <f aca="true" t="shared" si="5" ref="J70:J114">ROUND(I70,0)</f>
        <v>41</v>
      </c>
    </row>
    <row r="71" spans="2:10" s="41" customFormat="1" ht="24.75" customHeight="1" thickBot="1">
      <c r="B71" s="272" t="s">
        <v>8</v>
      </c>
      <c r="C71" s="273"/>
      <c r="D71" s="274"/>
      <c r="E71" s="46">
        <f>SUM(E65:E70)</f>
        <v>2439</v>
      </c>
      <c r="F71" s="46">
        <f>SUM(F65:F70)</f>
        <v>740</v>
      </c>
      <c r="G71" s="46">
        <f>SUM(G65:G70)</f>
        <v>1234</v>
      </c>
      <c r="H71" s="44">
        <f aca="true" t="shared" si="6" ref="H71:H115">SUM(E71:G71)</f>
        <v>4413</v>
      </c>
      <c r="I71" s="44">
        <f t="shared" si="4"/>
        <v>284.6385</v>
      </c>
      <c r="J71" s="46">
        <f>SUM(J65:J70)</f>
        <v>285</v>
      </c>
    </row>
    <row r="72" spans="2:10" s="41" customFormat="1" ht="24.75" customHeight="1" thickTop="1">
      <c r="B72" s="267">
        <v>13</v>
      </c>
      <c r="C72" s="269" t="s">
        <v>619</v>
      </c>
      <c r="D72" s="17" t="s">
        <v>620</v>
      </c>
      <c r="E72" s="47">
        <v>325</v>
      </c>
      <c r="F72" s="47">
        <v>202</v>
      </c>
      <c r="G72" s="47">
        <v>524</v>
      </c>
      <c r="H72" s="43">
        <f t="shared" si="6"/>
        <v>1051</v>
      </c>
      <c r="I72" s="43">
        <f t="shared" si="4"/>
        <v>67.7895</v>
      </c>
      <c r="J72" s="43">
        <f t="shared" si="5"/>
        <v>68</v>
      </c>
    </row>
    <row r="73" spans="2:10" s="41" customFormat="1" ht="24.75" customHeight="1">
      <c r="B73" s="275"/>
      <c r="C73" s="276"/>
      <c r="D73" s="16" t="s">
        <v>621</v>
      </c>
      <c r="E73" s="45">
        <v>372</v>
      </c>
      <c r="F73" s="45">
        <v>186</v>
      </c>
      <c r="G73" s="45">
        <v>403</v>
      </c>
      <c r="H73" s="42">
        <f t="shared" si="6"/>
        <v>961</v>
      </c>
      <c r="I73" s="42">
        <f t="shared" si="4"/>
        <v>61.9845</v>
      </c>
      <c r="J73" s="42">
        <f t="shared" si="5"/>
        <v>62</v>
      </c>
    </row>
    <row r="74" spans="2:10" s="41" customFormat="1" ht="24.75" customHeight="1">
      <c r="B74" s="275"/>
      <c r="C74" s="276"/>
      <c r="D74" s="16" t="s">
        <v>622</v>
      </c>
      <c r="E74" s="45">
        <v>221</v>
      </c>
      <c r="F74" s="45">
        <v>129</v>
      </c>
      <c r="G74" s="45">
        <v>252</v>
      </c>
      <c r="H74" s="42">
        <f t="shared" si="6"/>
        <v>602</v>
      </c>
      <c r="I74" s="42">
        <f t="shared" si="4"/>
        <v>38.829</v>
      </c>
      <c r="J74" s="42">
        <f t="shared" si="5"/>
        <v>39</v>
      </c>
    </row>
    <row r="75" spans="2:10" s="41" customFormat="1" ht="24.75" customHeight="1">
      <c r="B75" s="275"/>
      <c r="C75" s="276"/>
      <c r="D75" s="16" t="s">
        <v>623</v>
      </c>
      <c r="E75" s="45">
        <v>257</v>
      </c>
      <c r="F75" s="45">
        <v>142</v>
      </c>
      <c r="G75" s="45">
        <v>316</v>
      </c>
      <c r="H75" s="42">
        <f t="shared" si="6"/>
        <v>715</v>
      </c>
      <c r="I75" s="42">
        <f t="shared" si="4"/>
        <v>46.11750000000001</v>
      </c>
      <c r="J75" s="42">
        <f t="shared" si="5"/>
        <v>46</v>
      </c>
    </row>
    <row r="76" spans="2:10" s="41" customFormat="1" ht="24.75" customHeight="1">
      <c r="B76" s="275"/>
      <c r="C76" s="276"/>
      <c r="D76" s="16" t="s">
        <v>624</v>
      </c>
      <c r="E76" s="45">
        <v>389</v>
      </c>
      <c r="F76" s="45">
        <v>226</v>
      </c>
      <c r="G76" s="45">
        <v>532</v>
      </c>
      <c r="H76" s="42">
        <f t="shared" si="6"/>
        <v>1147</v>
      </c>
      <c r="I76" s="42">
        <f t="shared" si="4"/>
        <v>73.98150000000001</v>
      </c>
      <c r="J76" s="42">
        <f t="shared" si="5"/>
        <v>74</v>
      </c>
    </row>
    <row r="77" spans="2:10" s="41" customFormat="1" ht="24.75" customHeight="1">
      <c r="B77" s="275"/>
      <c r="C77" s="276"/>
      <c r="D77" s="16" t="s">
        <v>625</v>
      </c>
      <c r="E77" s="45">
        <v>218</v>
      </c>
      <c r="F77" s="45">
        <v>144</v>
      </c>
      <c r="G77" s="45">
        <v>239</v>
      </c>
      <c r="H77" s="42">
        <f t="shared" si="6"/>
        <v>601</v>
      </c>
      <c r="I77" s="42">
        <f t="shared" si="4"/>
        <v>38.7645</v>
      </c>
      <c r="J77" s="42">
        <f t="shared" si="5"/>
        <v>39</v>
      </c>
    </row>
    <row r="78" spans="2:10" s="41" customFormat="1" ht="24.75" customHeight="1">
      <c r="B78" s="275"/>
      <c r="C78" s="276"/>
      <c r="D78" s="16" t="s">
        <v>626</v>
      </c>
      <c r="E78" s="45">
        <v>347</v>
      </c>
      <c r="F78" s="45">
        <v>188</v>
      </c>
      <c r="G78" s="45">
        <v>384</v>
      </c>
      <c r="H78" s="42">
        <f t="shared" si="6"/>
        <v>919</v>
      </c>
      <c r="I78" s="42">
        <f t="shared" si="4"/>
        <v>59.2755</v>
      </c>
      <c r="J78" s="42">
        <f t="shared" si="5"/>
        <v>59</v>
      </c>
    </row>
    <row r="79" spans="2:10" s="41" customFormat="1" ht="24.75" customHeight="1" thickBot="1">
      <c r="B79" s="277" t="s">
        <v>8</v>
      </c>
      <c r="C79" s="277"/>
      <c r="D79" s="277"/>
      <c r="E79" s="46">
        <f>SUM(E72:E78)</f>
        <v>2129</v>
      </c>
      <c r="F79" s="46">
        <f>SUM(F72:F78)</f>
        <v>1217</v>
      </c>
      <c r="G79" s="46">
        <f>SUM(G72:G78)</f>
        <v>2650</v>
      </c>
      <c r="H79" s="44">
        <f t="shared" si="6"/>
        <v>5996</v>
      </c>
      <c r="I79" s="44">
        <f t="shared" si="4"/>
        <v>386.742</v>
      </c>
      <c r="J79" s="46">
        <f>SUM(J72:J78)</f>
        <v>387</v>
      </c>
    </row>
    <row r="80" spans="2:10" s="41" customFormat="1" ht="24.75" customHeight="1" thickTop="1">
      <c r="B80" s="275">
        <v>14</v>
      </c>
      <c r="C80" s="276" t="s">
        <v>627</v>
      </c>
      <c r="D80" s="16" t="s">
        <v>628</v>
      </c>
      <c r="E80" s="45">
        <v>196</v>
      </c>
      <c r="F80" s="45">
        <v>196</v>
      </c>
      <c r="G80" s="45">
        <v>253</v>
      </c>
      <c r="H80" s="43">
        <f t="shared" si="6"/>
        <v>645</v>
      </c>
      <c r="I80" s="195">
        <f>SUM(H80/100)*6.44</f>
        <v>41.538000000000004</v>
      </c>
      <c r="J80" s="43">
        <f t="shared" si="5"/>
        <v>42</v>
      </c>
    </row>
    <row r="81" spans="2:10" s="41" customFormat="1" ht="24.75" customHeight="1">
      <c r="B81" s="275"/>
      <c r="C81" s="276"/>
      <c r="D81" s="16" t="s">
        <v>629</v>
      </c>
      <c r="E81" s="45">
        <v>223</v>
      </c>
      <c r="F81" s="45">
        <v>93</v>
      </c>
      <c r="G81" s="45">
        <v>219</v>
      </c>
      <c r="H81" s="42">
        <f t="shared" si="6"/>
        <v>535</v>
      </c>
      <c r="I81" s="194">
        <f aca="true" t="shared" si="7" ref="I81:I89">SUM(H81/100)*6.44</f>
        <v>34.454</v>
      </c>
      <c r="J81" s="42">
        <f t="shared" si="5"/>
        <v>34</v>
      </c>
    </row>
    <row r="82" spans="2:10" s="41" customFormat="1" ht="24.75" customHeight="1">
      <c r="B82" s="275"/>
      <c r="C82" s="276"/>
      <c r="D82" s="16" t="s">
        <v>630</v>
      </c>
      <c r="E82" s="45">
        <v>247</v>
      </c>
      <c r="F82" s="45">
        <v>134</v>
      </c>
      <c r="G82" s="45">
        <v>304</v>
      </c>
      <c r="H82" s="42">
        <f t="shared" si="6"/>
        <v>685</v>
      </c>
      <c r="I82" s="194">
        <f t="shared" si="7"/>
        <v>44.114</v>
      </c>
      <c r="J82" s="42">
        <f t="shared" si="5"/>
        <v>44</v>
      </c>
    </row>
    <row r="83" spans="2:10" s="41" customFormat="1" ht="24.75" customHeight="1">
      <c r="B83" s="275"/>
      <c r="C83" s="276"/>
      <c r="D83" s="16" t="s">
        <v>631</v>
      </c>
      <c r="E83" s="45">
        <v>375</v>
      </c>
      <c r="F83" s="45">
        <v>170</v>
      </c>
      <c r="G83" s="45">
        <v>462</v>
      </c>
      <c r="H83" s="42">
        <f t="shared" si="6"/>
        <v>1007</v>
      </c>
      <c r="I83" s="194">
        <f t="shared" si="7"/>
        <v>64.8508</v>
      </c>
      <c r="J83" s="42">
        <f t="shared" si="5"/>
        <v>65</v>
      </c>
    </row>
    <row r="84" spans="2:10" s="41" customFormat="1" ht="24.75" customHeight="1">
      <c r="B84" s="275"/>
      <c r="C84" s="276"/>
      <c r="D84" s="16" t="s">
        <v>632</v>
      </c>
      <c r="E84" s="45">
        <v>292</v>
      </c>
      <c r="F84" s="45">
        <v>227</v>
      </c>
      <c r="G84" s="45">
        <v>373</v>
      </c>
      <c r="H84" s="42">
        <f t="shared" si="6"/>
        <v>892</v>
      </c>
      <c r="I84" s="194">
        <f t="shared" si="7"/>
        <v>57.4448</v>
      </c>
      <c r="J84" s="42">
        <f t="shared" si="5"/>
        <v>57</v>
      </c>
    </row>
    <row r="85" spans="2:10" s="41" customFormat="1" ht="24.75" customHeight="1">
      <c r="B85" s="275"/>
      <c r="C85" s="276"/>
      <c r="D85" s="16" t="s">
        <v>633</v>
      </c>
      <c r="E85" s="45">
        <v>128</v>
      </c>
      <c r="F85" s="45">
        <v>75</v>
      </c>
      <c r="G85" s="45">
        <v>168</v>
      </c>
      <c r="H85" s="42">
        <f t="shared" si="6"/>
        <v>371</v>
      </c>
      <c r="I85" s="194">
        <f t="shared" si="7"/>
        <v>23.892400000000002</v>
      </c>
      <c r="J85" s="42">
        <f t="shared" si="5"/>
        <v>24</v>
      </c>
    </row>
    <row r="86" spans="2:10" s="41" customFormat="1" ht="24.75" customHeight="1">
      <c r="B86" s="275"/>
      <c r="C86" s="276"/>
      <c r="D86" s="16" t="s">
        <v>634</v>
      </c>
      <c r="E86" s="45">
        <v>197</v>
      </c>
      <c r="F86" s="45">
        <v>105</v>
      </c>
      <c r="G86" s="45">
        <v>250</v>
      </c>
      <c r="H86" s="42">
        <f t="shared" si="6"/>
        <v>552</v>
      </c>
      <c r="I86" s="194">
        <f t="shared" si="7"/>
        <v>35.5488</v>
      </c>
      <c r="J86" s="42">
        <f t="shared" si="5"/>
        <v>36</v>
      </c>
    </row>
    <row r="87" spans="2:10" s="41" customFormat="1" ht="28.5" customHeight="1">
      <c r="B87" s="275"/>
      <c r="C87" s="276"/>
      <c r="D87" s="16" t="s">
        <v>635</v>
      </c>
      <c r="E87" s="45">
        <v>215</v>
      </c>
      <c r="F87" s="45">
        <v>104</v>
      </c>
      <c r="G87" s="45">
        <v>353</v>
      </c>
      <c r="H87" s="42">
        <f t="shared" si="6"/>
        <v>672</v>
      </c>
      <c r="I87" s="194">
        <f t="shared" si="7"/>
        <v>43.2768</v>
      </c>
      <c r="J87" s="42">
        <f t="shared" si="5"/>
        <v>43</v>
      </c>
    </row>
    <row r="88" spans="2:10" s="41" customFormat="1" ht="28.5" customHeight="1">
      <c r="B88" s="275"/>
      <c r="C88" s="276"/>
      <c r="D88" s="16" t="s">
        <v>636</v>
      </c>
      <c r="E88" s="45">
        <v>228</v>
      </c>
      <c r="F88" s="45">
        <v>112</v>
      </c>
      <c r="G88" s="45">
        <v>288</v>
      </c>
      <c r="H88" s="42">
        <f t="shared" si="6"/>
        <v>628</v>
      </c>
      <c r="I88" s="194">
        <f t="shared" si="7"/>
        <v>40.443200000000004</v>
      </c>
      <c r="J88" s="42">
        <f t="shared" si="5"/>
        <v>40</v>
      </c>
    </row>
    <row r="89" spans="2:10" s="41" customFormat="1" ht="28.5" customHeight="1" thickBot="1">
      <c r="B89" s="277" t="s">
        <v>8</v>
      </c>
      <c r="C89" s="277"/>
      <c r="D89" s="277"/>
      <c r="E89" s="46">
        <f>SUM(E80:E88)</f>
        <v>2101</v>
      </c>
      <c r="F89" s="46">
        <f>SUM(F80:F88)</f>
        <v>1216</v>
      </c>
      <c r="G89" s="46">
        <f>SUM(G80:G88)</f>
        <v>2670</v>
      </c>
      <c r="H89" s="44">
        <f t="shared" si="6"/>
        <v>5987</v>
      </c>
      <c r="I89" s="197">
        <f t="shared" si="7"/>
        <v>385.5628</v>
      </c>
      <c r="J89" s="46">
        <f>SUM(J80:J88)</f>
        <v>385</v>
      </c>
    </row>
    <row r="90" spans="2:10" s="41" customFormat="1" ht="28.5" customHeight="1" thickTop="1">
      <c r="B90" s="270">
        <v>15</v>
      </c>
      <c r="C90" s="271" t="s">
        <v>637</v>
      </c>
      <c r="D90" s="16" t="s">
        <v>638</v>
      </c>
      <c r="E90" s="45">
        <v>634</v>
      </c>
      <c r="F90" s="45">
        <v>272</v>
      </c>
      <c r="G90" s="45">
        <v>463</v>
      </c>
      <c r="H90" s="43">
        <f t="shared" si="6"/>
        <v>1369</v>
      </c>
      <c r="I90" s="43">
        <f t="shared" si="4"/>
        <v>88.3005</v>
      </c>
      <c r="J90" s="43">
        <f t="shared" si="5"/>
        <v>88</v>
      </c>
    </row>
    <row r="91" spans="2:10" s="41" customFormat="1" ht="28.5" customHeight="1">
      <c r="B91" s="266"/>
      <c r="C91" s="268"/>
      <c r="D91" s="16" t="s">
        <v>639</v>
      </c>
      <c r="E91" s="45">
        <v>196</v>
      </c>
      <c r="F91" s="45">
        <v>136</v>
      </c>
      <c r="G91" s="45">
        <v>382</v>
      </c>
      <c r="H91" s="42">
        <f t="shared" si="6"/>
        <v>714</v>
      </c>
      <c r="I91" s="42">
        <f t="shared" si="4"/>
        <v>46.053</v>
      </c>
      <c r="J91" s="42">
        <f t="shared" si="5"/>
        <v>46</v>
      </c>
    </row>
    <row r="92" spans="2:10" s="41" customFormat="1" ht="28.5" customHeight="1">
      <c r="B92" s="266"/>
      <c r="C92" s="268"/>
      <c r="D92" s="16" t="s">
        <v>640</v>
      </c>
      <c r="E92" s="45">
        <v>380</v>
      </c>
      <c r="F92" s="45">
        <v>134</v>
      </c>
      <c r="G92" s="45">
        <v>432</v>
      </c>
      <c r="H92" s="42">
        <f t="shared" si="6"/>
        <v>946</v>
      </c>
      <c r="I92" s="42">
        <f t="shared" si="4"/>
        <v>61.01700000000001</v>
      </c>
      <c r="J92" s="42">
        <f t="shared" si="5"/>
        <v>61</v>
      </c>
    </row>
    <row r="93" spans="2:10" s="41" customFormat="1" ht="28.5" customHeight="1">
      <c r="B93" s="267"/>
      <c r="C93" s="269"/>
      <c r="D93" s="16" t="s">
        <v>641</v>
      </c>
      <c r="E93" s="45">
        <v>214</v>
      </c>
      <c r="F93" s="45">
        <v>113</v>
      </c>
      <c r="G93" s="45">
        <v>202</v>
      </c>
      <c r="H93" s="42">
        <f t="shared" si="6"/>
        <v>529</v>
      </c>
      <c r="I93" s="42">
        <f t="shared" si="4"/>
        <v>34.1205</v>
      </c>
      <c r="J93" s="42">
        <f t="shared" si="5"/>
        <v>34</v>
      </c>
    </row>
    <row r="94" spans="2:10" s="41" customFormat="1" ht="28.5" customHeight="1" thickBot="1">
      <c r="B94" s="272" t="s">
        <v>8</v>
      </c>
      <c r="C94" s="273"/>
      <c r="D94" s="274"/>
      <c r="E94" s="46">
        <f>SUM(E90:E93)</f>
        <v>1424</v>
      </c>
      <c r="F94" s="46">
        <f>SUM(F90:F93)</f>
        <v>655</v>
      </c>
      <c r="G94" s="46">
        <f>SUM(G90:G93)</f>
        <v>1479</v>
      </c>
      <c r="H94" s="44">
        <f t="shared" si="6"/>
        <v>3558</v>
      </c>
      <c r="I94" s="44">
        <f t="shared" si="4"/>
        <v>229.49099999999999</v>
      </c>
      <c r="J94" s="46">
        <f>SUM(J90:J93)</f>
        <v>229</v>
      </c>
    </row>
    <row r="95" spans="2:10" s="41" customFormat="1" ht="28.5" customHeight="1" thickTop="1">
      <c r="B95" s="266">
        <v>16</v>
      </c>
      <c r="C95" s="268" t="s">
        <v>642</v>
      </c>
      <c r="D95" s="17" t="s">
        <v>643</v>
      </c>
      <c r="E95" s="45">
        <v>381</v>
      </c>
      <c r="F95" s="45">
        <v>184</v>
      </c>
      <c r="G95" s="45">
        <v>438</v>
      </c>
      <c r="H95" s="43">
        <f t="shared" si="6"/>
        <v>1003</v>
      </c>
      <c r="I95" s="43">
        <f t="shared" si="4"/>
        <v>64.6935</v>
      </c>
      <c r="J95" s="43">
        <f t="shared" si="5"/>
        <v>65</v>
      </c>
    </row>
    <row r="96" spans="2:10" s="41" customFormat="1" ht="28.5" customHeight="1">
      <c r="B96" s="266"/>
      <c r="C96" s="268"/>
      <c r="D96" s="16" t="s">
        <v>644</v>
      </c>
      <c r="E96" s="45">
        <v>367</v>
      </c>
      <c r="F96" s="45">
        <v>202</v>
      </c>
      <c r="G96" s="45">
        <v>458</v>
      </c>
      <c r="H96" s="42">
        <f t="shared" si="6"/>
        <v>1027</v>
      </c>
      <c r="I96" s="42">
        <f t="shared" si="4"/>
        <v>66.2415</v>
      </c>
      <c r="J96" s="42">
        <f t="shared" si="5"/>
        <v>66</v>
      </c>
    </row>
    <row r="97" spans="2:10" s="41" customFormat="1" ht="24.75" customHeight="1">
      <c r="B97" s="266"/>
      <c r="C97" s="268"/>
      <c r="D97" s="16" t="s">
        <v>645</v>
      </c>
      <c r="E97" s="45">
        <v>410</v>
      </c>
      <c r="F97" s="45">
        <v>197</v>
      </c>
      <c r="G97" s="45">
        <v>538</v>
      </c>
      <c r="H97" s="42">
        <f t="shared" si="6"/>
        <v>1145</v>
      </c>
      <c r="I97" s="42">
        <f t="shared" si="4"/>
        <v>73.85249999999999</v>
      </c>
      <c r="J97" s="42">
        <f t="shared" si="5"/>
        <v>74</v>
      </c>
    </row>
    <row r="98" spans="2:10" s="41" customFormat="1" ht="24.75" customHeight="1">
      <c r="B98" s="266"/>
      <c r="C98" s="268"/>
      <c r="D98" s="16" t="s">
        <v>646</v>
      </c>
      <c r="E98" s="45">
        <v>273</v>
      </c>
      <c r="F98" s="45">
        <v>116</v>
      </c>
      <c r="G98" s="45">
        <v>263</v>
      </c>
      <c r="H98" s="42">
        <f t="shared" si="6"/>
        <v>652</v>
      </c>
      <c r="I98" s="42">
        <f t="shared" si="4"/>
        <v>42.053999999999995</v>
      </c>
      <c r="J98" s="42">
        <f t="shared" si="5"/>
        <v>42</v>
      </c>
    </row>
    <row r="99" spans="2:10" s="41" customFormat="1" ht="24.75" customHeight="1">
      <c r="B99" s="267"/>
      <c r="C99" s="269"/>
      <c r="D99" s="16" t="s">
        <v>647</v>
      </c>
      <c r="E99" s="45">
        <v>502</v>
      </c>
      <c r="F99" s="45">
        <v>247</v>
      </c>
      <c r="G99" s="45">
        <v>845</v>
      </c>
      <c r="H99" s="42">
        <f t="shared" si="6"/>
        <v>1594</v>
      </c>
      <c r="I99" s="42">
        <f t="shared" si="4"/>
        <v>102.813</v>
      </c>
      <c r="J99" s="42">
        <f t="shared" si="5"/>
        <v>103</v>
      </c>
    </row>
    <row r="100" spans="2:10" s="41" customFormat="1" ht="24.75" customHeight="1" thickBot="1">
      <c r="B100" s="272" t="s">
        <v>8</v>
      </c>
      <c r="C100" s="273"/>
      <c r="D100" s="274"/>
      <c r="E100" s="46">
        <f>SUM(E95:E99)</f>
        <v>1933</v>
      </c>
      <c r="F100" s="46">
        <f>SUM(F95:F99)</f>
        <v>946</v>
      </c>
      <c r="G100" s="46">
        <f>SUM(G95:G99)</f>
        <v>2542</v>
      </c>
      <c r="H100" s="44">
        <f t="shared" si="6"/>
        <v>5421</v>
      </c>
      <c r="I100" s="44">
        <f t="shared" si="4"/>
        <v>349.65450000000004</v>
      </c>
      <c r="J100" s="46">
        <f>SUM(J95:J99)</f>
        <v>350</v>
      </c>
    </row>
    <row r="101" spans="2:10" s="41" customFormat="1" ht="24.75" customHeight="1" thickTop="1">
      <c r="B101" s="266">
        <v>17</v>
      </c>
      <c r="C101" s="268" t="s">
        <v>648</v>
      </c>
      <c r="D101" s="17" t="s">
        <v>649</v>
      </c>
      <c r="E101" s="45">
        <v>371</v>
      </c>
      <c r="F101" s="45">
        <v>215</v>
      </c>
      <c r="G101" s="45">
        <v>546</v>
      </c>
      <c r="H101" s="43">
        <f t="shared" si="6"/>
        <v>1132</v>
      </c>
      <c r="I101" s="195">
        <f t="shared" si="4"/>
        <v>73.01400000000001</v>
      </c>
      <c r="J101" s="43">
        <f t="shared" si="5"/>
        <v>73</v>
      </c>
    </row>
    <row r="102" spans="2:10" s="41" customFormat="1" ht="24.75" customHeight="1">
      <c r="B102" s="266"/>
      <c r="C102" s="268"/>
      <c r="D102" s="16" t="s">
        <v>650</v>
      </c>
      <c r="E102" s="45">
        <v>353</v>
      </c>
      <c r="F102" s="45">
        <v>204</v>
      </c>
      <c r="G102" s="45">
        <v>428</v>
      </c>
      <c r="H102" s="42">
        <f t="shared" si="6"/>
        <v>985</v>
      </c>
      <c r="I102" s="194">
        <f t="shared" si="4"/>
        <v>63.5325</v>
      </c>
      <c r="J102" s="42">
        <f t="shared" si="5"/>
        <v>64</v>
      </c>
    </row>
    <row r="103" spans="2:10" s="41" customFormat="1" ht="24.75" customHeight="1">
      <c r="B103" s="267"/>
      <c r="C103" s="269"/>
      <c r="D103" s="16" t="s">
        <v>651</v>
      </c>
      <c r="E103" s="45">
        <v>375</v>
      </c>
      <c r="F103" s="45">
        <v>215</v>
      </c>
      <c r="G103" s="45">
        <v>382</v>
      </c>
      <c r="H103" s="42">
        <f t="shared" si="6"/>
        <v>972</v>
      </c>
      <c r="I103" s="194">
        <f t="shared" si="4"/>
        <v>62.694</v>
      </c>
      <c r="J103" s="42">
        <f t="shared" si="5"/>
        <v>63</v>
      </c>
    </row>
    <row r="104" spans="2:10" s="41" customFormat="1" ht="24.75" customHeight="1" thickBot="1">
      <c r="B104" s="272" t="s">
        <v>8</v>
      </c>
      <c r="C104" s="273"/>
      <c r="D104" s="274"/>
      <c r="E104" s="46">
        <f>SUM(E101:E103)</f>
        <v>1099</v>
      </c>
      <c r="F104" s="46">
        <f>SUM(F101:F103)</f>
        <v>634</v>
      </c>
      <c r="G104" s="46">
        <f>SUM(G101:G103)</f>
        <v>1356</v>
      </c>
      <c r="H104" s="44">
        <f t="shared" si="6"/>
        <v>3089</v>
      </c>
      <c r="I104" s="196">
        <f t="shared" si="4"/>
        <v>199.2405</v>
      </c>
      <c r="J104" s="46">
        <f>SUM(J101:J103)</f>
        <v>200</v>
      </c>
    </row>
    <row r="105" spans="2:10" s="41" customFormat="1" ht="24.75" customHeight="1" thickTop="1">
      <c r="B105" s="266">
        <v>18</v>
      </c>
      <c r="C105" s="268" t="s">
        <v>652</v>
      </c>
      <c r="D105" s="17" t="s">
        <v>653</v>
      </c>
      <c r="E105" s="45">
        <v>397</v>
      </c>
      <c r="F105" s="45">
        <v>144</v>
      </c>
      <c r="G105" s="45">
        <v>345</v>
      </c>
      <c r="H105" s="43">
        <f t="shared" si="6"/>
        <v>886</v>
      </c>
      <c r="I105" s="43">
        <f t="shared" si="4"/>
        <v>57.147</v>
      </c>
      <c r="J105" s="43">
        <f t="shared" si="5"/>
        <v>57</v>
      </c>
    </row>
    <row r="106" spans="2:10" s="41" customFormat="1" ht="24.75" customHeight="1">
      <c r="B106" s="266"/>
      <c r="C106" s="268"/>
      <c r="D106" s="16" t="s">
        <v>654</v>
      </c>
      <c r="E106" s="45">
        <v>652</v>
      </c>
      <c r="F106" s="45">
        <v>221</v>
      </c>
      <c r="G106" s="45">
        <v>553</v>
      </c>
      <c r="H106" s="42">
        <f t="shared" si="6"/>
        <v>1426</v>
      </c>
      <c r="I106" s="42">
        <f t="shared" si="4"/>
        <v>91.977</v>
      </c>
      <c r="J106" s="42">
        <f t="shared" si="5"/>
        <v>92</v>
      </c>
    </row>
    <row r="107" spans="2:10" s="41" customFormat="1" ht="24.75" customHeight="1">
      <c r="B107" s="267"/>
      <c r="C107" s="269"/>
      <c r="D107" s="16" t="s">
        <v>655</v>
      </c>
      <c r="E107" s="45">
        <v>599</v>
      </c>
      <c r="F107" s="45">
        <v>241</v>
      </c>
      <c r="G107" s="45">
        <v>583</v>
      </c>
      <c r="H107" s="42">
        <f t="shared" si="6"/>
        <v>1423</v>
      </c>
      <c r="I107" s="42">
        <f t="shared" si="4"/>
        <v>91.7835</v>
      </c>
      <c r="J107" s="42">
        <f t="shared" si="5"/>
        <v>92</v>
      </c>
    </row>
    <row r="108" spans="2:10" s="41" customFormat="1" ht="24.75" customHeight="1" thickBot="1">
      <c r="B108" s="272" t="s">
        <v>8</v>
      </c>
      <c r="C108" s="273"/>
      <c r="D108" s="274"/>
      <c r="E108" s="46">
        <f>SUM(E105:E107)</f>
        <v>1648</v>
      </c>
      <c r="F108" s="46">
        <f>SUM(F105:F107)</f>
        <v>606</v>
      </c>
      <c r="G108" s="46">
        <f>SUM(G105:G107)</f>
        <v>1481</v>
      </c>
      <c r="H108" s="44">
        <f t="shared" si="6"/>
        <v>3735</v>
      </c>
      <c r="I108" s="44">
        <f t="shared" si="4"/>
        <v>240.90750000000003</v>
      </c>
      <c r="J108" s="46">
        <f>SUM(J105:J107)</f>
        <v>241</v>
      </c>
    </row>
    <row r="109" spans="2:10" s="41" customFormat="1" ht="24.75" customHeight="1" thickTop="1">
      <c r="B109" s="275">
        <v>19</v>
      </c>
      <c r="C109" s="276" t="s">
        <v>656</v>
      </c>
      <c r="D109" s="16" t="s">
        <v>657</v>
      </c>
      <c r="E109" s="45">
        <v>678</v>
      </c>
      <c r="F109" s="45">
        <v>318</v>
      </c>
      <c r="G109" s="45">
        <v>548</v>
      </c>
      <c r="H109" s="43">
        <f t="shared" si="6"/>
        <v>1544</v>
      </c>
      <c r="I109" s="195">
        <f t="shared" si="4"/>
        <v>99.588</v>
      </c>
      <c r="J109" s="43">
        <f t="shared" si="5"/>
        <v>100</v>
      </c>
    </row>
    <row r="110" spans="2:10" s="41" customFormat="1" ht="24.75" customHeight="1">
      <c r="B110" s="275"/>
      <c r="C110" s="276"/>
      <c r="D110" s="16" t="s">
        <v>658</v>
      </c>
      <c r="E110" s="45">
        <v>489</v>
      </c>
      <c r="F110" s="45">
        <v>220</v>
      </c>
      <c r="G110" s="45">
        <v>446</v>
      </c>
      <c r="H110" s="42">
        <f t="shared" si="6"/>
        <v>1155</v>
      </c>
      <c r="I110" s="194">
        <f t="shared" si="4"/>
        <v>74.4975</v>
      </c>
      <c r="J110" s="42">
        <f t="shared" si="5"/>
        <v>74</v>
      </c>
    </row>
    <row r="111" spans="2:10" s="41" customFormat="1" ht="24.75" customHeight="1">
      <c r="B111" s="275"/>
      <c r="C111" s="276"/>
      <c r="D111" s="16" t="s">
        <v>659</v>
      </c>
      <c r="E111" s="45">
        <v>443</v>
      </c>
      <c r="F111" s="45">
        <v>173</v>
      </c>
      <c r="G111" s="45">
        <v>445</v>
      </c>
      <c r="H111" s="42">
        <f t="shared" si="6"/>
        <v>1061</v>
      </c>
      <c r="I111" s="194">
        <f t="shared" si="4"/>
        <v>68.4345</v>
      </c>
      <c r="J111" s="42">
        <f t="shared" si="5"/>
        <v>68</v>
      </c>
    </row>
    <row r="112" spans="2:10" s="41" customFormat="1" ht="24.75" customHeight="1" thickBot="1">
      <c r="B112" s="277" t="s">
        <v>8</v>
      </c>
      <c r="C112" s="277"/>
      <c r="D112" s="277"/>
      <c r="E112" s="46">
        <f>SUM(E109:E111)</f>
        <v>1610</v>
      </c>
      <c r="F112" s="46">
        <f>SUM(F109:F111)</f>
        <v>711</v>
      </c>
      <c r="G112" s="46">
        <f>SUM(G109:G111)</f>
        <v>1439</v>
      </c>
      <c r="H112" s="44">
        <f t="shared" si="6"/>
        <v>3760</v>
      </c>
      <c r="I112" s="196">
        <f t="shared" si="4"/>
        <v>242.52</v>
      </c>
      <c r="J112" s="187">
        <f>SUM(J109:J111)</f>
        <v>242</v>
      </c>
    </row>
    <row r="113" spans="2:10" s="41" customFormat="1" ht="24.75" customHeight="1" thickTop="1">
      <c r="B113" s="267">
        <v>20</v>
      </c>
      <c r="C113" s="269" t="s">
        <v>660</v>
      </c>
      <c r="D113" s="17" t="s">
        <v>661</v>
      </c>
      <c r="E113" s="45">
        <v>736</v>
      </c>
      <c r="F113" s="45">
        <v>392</v>
      </c>
      <c r="G113" s="45">
        <v>817</v>
      </c>
      <c r="H113" s="43">
        <f t="shared" si="6"/>
        <v>1945</v>
      </c>
      <c r="I113" s="195">
        <f>SUM(H113/100)*6.46</f>
        <v>125.64699999999999</v>
      </c>
      <c r="J113" s="43">
        <f t="shared" si="5"/>
        <v>126</v>
      </c>
    </row>
    <row r="114" spans="2:10" s="41" customFormat="1" ht="24.75" customHeight="1">
      <c r="B114" s="275"/>
      <c r="C114" s="276"/>
      <c r="D114" s="16" t="s">
        <v>662</v>
      </c>
      <c r="E114" s="45">
        <v>513</v>
      </c>
      <c r="F114" s="45">
        <v>331</v>
      </c>
      <c r="G114" s="45">
        <v>818</v>
      </c>
      <c r="H114" s="42">
        <f t="shared" si="6"/>
        <v>1662</v>
      </c>
      <c r="I114" s="194">
        <f>SUM(H114/100)*6.46</f>
        <v>107.3652</v>
      </c>
      <c r="J114" s="42">
        <f t="shared" si="5"/>
        <v>107</v>
      </c>
    </row>
    <row r="115" spans="2:10" s="41" customFormat="1" ht="24.75" customHeight="1" thickBot="1">
      <c r="B115" s="272" t="s">
        <v>8</v>
      </c>
      <c r="C115" s="273"/>
      <c r="D115" s="274"/>
      <c r="E115" s="46">
        <f>SUM(E113:E114)</f>
        <v>1249</v>
      </c>
      <c r="F115" s="46">
        <f>SUM(F113:F114)</f>
        <v>723</v>
      </c>
      <c r="G115" s="46">
        <f>SUM(G113:G114)</f>
        <v>1635</v>
      </c>
      <c r="H115" s="44">
        <f t="shared" si="6"/>
        <v>3607</v>
      </c>
      <c r="I115" s="197">
        <f>SUM(H115/100)*6.46</f>
        <v>233.0122</v>
      </c>
      <c r="J115" s="46">
        <f>SUM(J113:J114)</f>
        <v>233</v>
      </c>
    </row>
    <row r="116" spans="2:10" s="41" customFormat="1" ht="24.75" customHeight="1" thickBot="1" thickTop="1">
      <c r="B116" s="278" t="s">
        <v>59</v>
      </c>
      <c r="C116" s="279"/>
      <c r="D116" s="280"/>
      <c r="E116" s="48">
        <f aca="true" t="shared" si="8" ref="E116:J116">E115+E112+E108+E104+E100+E94+E89+E79+E71+E64+E58+E51+E43+E38+E32+E30+E25+E21+E15+E9</f>
        <v>29981</v>
      </c>
      <c r="F116" s="48">
        <f t="shared" si="8"/>
        <v>14241</v>
      </c>
      <c r="G116" s="48">
        <f t="shared" si="8"/>
        <v>30130</v>
      </c>
      <c r="H116" s="48">
        <f t="shared" si="8"/>
        <v>74352</v>
      </c>
      <c r="I116" s="48">
        <f t="shared" si="8"/>
        <v>4797.6215</v>
      </c>
      <c r="J116" s="191">
        <f t="shared" si="8"/>
        <v>4798</v>
      </c>
    </row>
    <row r="117" spans="2:7" ht="24.75" customHeight="1" thickTop="1">
      <c r="B117" s="2"/>
      <c r="C117" s="2"/>
      <c r="D117" s="2"/>
      <c r="E117" s="3"/>
      <c r="F117" s="3"/>
      <c r="G117" s="3"/>
    </row>
    <row r="118" spans="2:7" ht="24.75" customHeight="1">
      <c r="B118" s="2"/>
      <c r="C118" s="4"/>
      <c r="D118" s="4"/>
      <c r="E118" s="2"/>
      <c r="F118" s="2"/>
      <c r="G118" s="2"/>
    </row>
    <row r="119" spans="2:7" ht="24.75" customHeight="1">
      <c r="B119" s="5"/>
      <c r="C119" s="6"/>
      <c r="D119" s="7"/>
      <c r="E119" s="8"/>
      <c r="F119" s="5"/>
      <c r="G119" s="5"/>
    </row>
    <row r="120" spans="2:7" ht="24.75" customHeight="1">
      <c r="B120" s="5"/>
      <c r="C120" s="6"/>
      <c r="D120" s="7"/>
      <c r="E120" s="8"/>
      <c r="F120" s="5"/>
      <c r="G120" s="5"/>
    </row>
    <row r="121" spans="2:7" ht="24.75" customHeight="1">
      <c r="B121" s="5"/>
      <c r="C121" s="6"/>
      <c r="D121" s="7"/>
      <c r="E121" s="8"/>
      <c r="F121" s="8"/>
      <c r="G121" s="8"/>
    </row>
    <row r="122" spans="2:7" ht="24.75" customHeight="1">
      <c r="B122" s="5"/>
      <c r="C122" s="6"/>
      <c r="D122" s="7"/>
      <c r="E122" s="8"/>
      <c r="F122" s="8"/>
      <c r="G122" s="8"/>
    </row>
    <row r="123" spans="2:7" ht="24.75" customHeight="1">
      <c r="B123" s="5"/>
      <c r="C123" s="6"/>
      <c r="D123" s="7"/>
      <c r="E123" s="8"/>
      <c r="F123" s="8"/>
      <c r="G123" s="8"/>
    </row>
  </sheetData>
  <sheetProtection/>
  <mergeCells count="69">
    <mergeCell ref="J3:J4"/>
    <mergeCell ref="B94:D94"/>
    <mergeCell ref="B95:B99"/>
    <mergeCell ref="C95:C99"/>
    <mergeCell ref="B100:D100"/>
    <mergeCell ref="C90:C93"/>
    <mergeCell ref="B64:D64"/>
    <mergeCell ref="B65:B70"/>
    <mergeCell ref="C65:C70"/>
    <mergeCell ref="B71:D71"/>
    <mergeCell ref="B72:B78"/>
    <mergeCell ref="C72:C78"/>
    <mergeCell ref="B79:D79"/>
    <mergeCell ref="B80:B88"/>
    <mergeCell ref="C80:C88"/>
    <mergeCell ref="B89:D89"/>
    <mergeCell ref="B101:B103"/>
    <mergeCell ref="C101:C103"/>
    <mergeCell ref="B115:D115"/>
    <mergeCell ref="B116:D116"/>
    <mergeCell ref="B104:D104"/>
    <mergeCell ref="B105:B107"/>
    <mergeCell ref="C105:C107"/>
    <mergeCell ref="B108:D108"/>
    <mergeCell ref="B109:B111"/>
    <mergeCell ref="C109:C111"/>
    <mergeCell ref="B112:D112"/>
    <mergeCell ref="B113:B114"/>
    <mergeCell ref="C113:C114"/>
    <mergeCell ref="B90:B93"/>
    <mergeCell ref="B51:D51"/>
    <mergeCell ref="B52:B57"/>
    <mergeCell ref="C52:C57"/>
    <mergeCell ref="B58:D58"/>
    <mergeCell ref="B59:B63"/>
    <mergeCell ref="C59:C63"/>
    <mergeCell ref="B38:D38"/>
    <mergeCell ref="B39:B42"/>
    <mergeCell ref="C39:C42"/>
    <mergeCell ref="B43:D43"/>
    <mergeCell ref="B44:B50"/>
    <mergeCell ref="C44:C50"/>
    <mergeCell ref="B33:B37"/>
    <mergeCell ref="C33:C37"/>
    <mergeCell ref="B15:D15"/>
    <mergeCell ref="B16:B20"/>
    <mergeCell ref="C16:C20"/>
    <mergeCell ref="B21:D21"/>
    <mergeCell ref="B22:B24"/>
    <mergeCell ref="C22:C24"/>
    <mergeCell ref="B25:D25"/>
    <mergeCell ref="B26:B29"/>
    <mergeCell ref="C26:C29"/>
    <mergeCell ref="B30:D30"/>
    <mergeCell ref="B32:D32"/>
    <mergeCell ref="B10:B14"/>
    <mergeCell ref="C10:C14"/>
    <mergeCell ref="G3:G4"/>
    <mergeCell ref="B5:B8"/>
    <mergeCell ref="C5:C8"/>
    <mergeCell ref="B9:D9"/>
    <mergeCell ref="E3:E4"/>
    <mergeCell ref="I3:I4"/>
    <mergeCell ref="B2:G2"/>
    <mergeCell ref="B3:B4"/>
    <mergeCell ref="C3:C4"/>
    <mergeCell ref="D3:D4"/>
    <mergeCell ref="F3:F4"/>
    <mergeCell ref="H3:H4"/>
  </mergeCells>
  <printOptions/>
  <pageMargins left="0.45" right="0" top="0.2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Deepa</cp:lastModifiedBy>
  <cp:lastPrinted>2018-02-19T05:12:02Z</cp:lastPrinted>
  <dcterms:created xsi:type="dcterms:W3CDTF">2018-01-30T04:10:06Z</dcterms:created>
  <dcterms:modified xsi:type="dcterms:W3CDTF">2018-02-21T07:00:24Z</dcterms:modified>
  <cp:category/>
  <cp:version/>
  <cp:contentType/>
  <cp:contentStatus/>
</cp:coreProperties>
</file>